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Внимание" sheetId="1" r:id="rId1"/>
    <sheet name="Табель" sheetId="2" r:id="rId2"/>
    <sheet name="Оплата" sheetId="3" r:id="rId3"/>
    <sheet name="Диаграмма успеваемости" sheetId="5" r:id="rId4"/>
    <sheet name="Зачетная оценка" sheetId="4" r:id="rId5"/>
  </sheets>
  <calcPr calcId="124519"/>
</workbook>
</file>

<file path=xl/calcChain.xml><?xml version="1.0" encoding="utf-8"?>
<calcChain xmlns="http://schemas.openxmlformats.org/spreadsheetml/2006/main">
  <c r="H14" i="3"/>
  <c r="H8"/>
  <c r="H9"/>
  <c r="H10"/>
  <c r="H11"/>
  <c r="H12"/>
  <c r="H13"/>
  <c r="H7"/>
  <c r="G7"/>
  <c r="F7"/>
  <c r="G8"/>
  <c r="G9"/>
  <c r="G10"/>
  <c r="G11"/>
  <c r="G12"/>
  <c r="G13"/>
  <c r="E7"/>
  <c r="E8"/>
  <c r="E9"/>
  <c r="E10"/>
  <c r="E11"/>
  <c r="E12"/>
  <c r="E13"/>
  <c r="F8"/>
  <c r="F9"/>
  <c r="F10"/>
  <c r="F11"/>
  <c r="F12"/>
  <c r="F13"/>
  <c r="I4" i="4"/>
  <c r="I5"/>
  <c r="I6"/>
  <c r="I3"/>
  <c r="AM4" i="2"/>
  <c r="AM5"/>
  <c r="AM6"/>
  <c r="AM7"/>
  <c r="AM8"/>
  <c r="AM9"/>
  <c r="AL4"/>
  <c r="AL5"/>
  <c r="AL6"/>
  <c r="AL7"/>
  <c r="AL8"/>
  <c r="AL9"/>
  <c r="AK4"/>
  <c r="AK5"/>
  <c r="AK6"/>
  <c r="AK7"/>
  <c r="AK8"/>
  <c r="AK9"/>
  <c r="AJ4"/>
  <c r="AJ5"/>
  <c r="AJ6"/>
  <c r="AJ7"/>
  <c r="AJ8"/>
  <c r="AJ9"/>
  <c r="D16" i="1"/>
  <c r="C16"/>
  <c r="B16"/>
  <c r="D6"/>
  <c r="D7"/>
  <c r="D8"/>
  <c r="D9"/>
  <c r="D10"/>
  <c r="D11"/>
  <c r="D12"/>
  <c r="D13"/>
  <c r="D14"/>
  <c r="D15"/>
  <c r="D5"/>
  <c r="C6"/>
  <c r="C7"/>
  <c r="C8"/>
  <c r="C9"/>
  <c r="C10"/>
  <c r="C11"/>
  <c r="C12"/>
  <c r="C13"/>
  <c r="C14"/>
  <c r="C15"/>
  <c r="C5"/>
  <c r="AJ3" i="2"/>
  <c r="AL3"/>
  <c r="AK3"/>
  <c r="AE3"/>
  <c r="AM3"/>
</calcChain>
</file>

<file path=xl/sharedStrings.xml><?xml version="1.0" encoding="utf-8"?>
<sst xmlns="http://schemas.openxmlformats.org/spreadsheetml/2006/main" count="190" uniqueCount="60">
  <si>
    <t>ВНИМАНИЕ!</t>
  </si>
  <si>
    <t>Скидка</t>
  </si>
  <si>
    <t>Скидка по клубным картам</t>
  </si>
  <si>
    <t>Наименование товара</t>
  </si>
  <si>
    <t>Цена</t>
  </si>
  <si>
    <t>Стоимость со
скидкой 12%</t>
  </si>
  <si>
    <t>Стоимость со
скидкой 24%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</si>
  <si>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</si>
  <si>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</si>
  <si>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</si>
  <si>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</si>
  <si>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</si>
  <si>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</si>
  <si>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</si>
  <si>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</si>
  <si>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DVD плеер</t>
  </si>
  <si>
    <t>МР-3 плеер</t>
  </si>
  <si>
    <t>Цифровой фотоапарат</t>
  </si>
  <si>
    <t>Итого</t>
  </si>
  <si>
    <t>ТАБЕЛЬ ИЮЛЬ 2010 год</t>
  </si>
  <si>
    <t>№</t>
  </si>
  <si>
    <t>Ф.И.О</t>
  </si>
  <si>
    <t>Должность</t>
  </si>
  <si>
    <t>Ставка</t>
  </si>
  <si>
    <t>Часы</t>
  </si>
  <si>
    <t>Кол-
во
раб.
Дней</t>
  </si>
  <si>
    <t>Кол-во
больн
ичных
дней</t>
  </si>
  <si>
    <t>Кол-во
отпуск
ных
дней</t>
  </si>
  <si>
    <t>Шакирова Г.Г</t>
  </si>
  <si>
    <t>Хамитова Р.З</t>
  </si>
  <si>
    <t>Закирова Л.Б</t>
  </si>
  <si>
    <t>Денисенко М.А</t>
  </si>
  <si>
    <t>Бикбулатова И.В</t>
  </si>
  <si>
    <t>Гареева Л.Р</t>
  </si>
  <si>
    <t>Галимова Р.Б</t>
  </si>
  <si>
    <t>Врач-эпид.</t>
  </si>
  <si>
    <t>Пом.эпид.</t>
  </si>
  <si>
    <t>Ст м/с</t>
  </si>
  <si>
    <t>М/с</t>
  </si>
  <si>
    <t>Сан.</t>
  </si>
  <si>
    <t>Дезинф.</t>
  </si>
  <si>
    <t>О</t>
  </si>
  <si>
    <t>В</t>
  </si>
  <si>
    <t>Б/Л</t>
  </si>
  <si>
    <t>Оплата за рабочие дни</t>
  </si>
  <si>
    <t>Оплата за больничный</t>
  </si>
  <si>
    <t>Оплата за отпускные</t>
  </si>
  <si>
    <t>№
п/п</t>
  </si>
  <si>
    <t>раб.
Дней</t>
  </si>
  <si>
    <t>Оплата за</t>
  </si>
  <si>
    <t>больничный</t>
  </si>
  <si>
    <t>отпускные</t>
  </si>
  <si>
    <t>Итого к
оплате</t>
  </si>
  <si>
    <t>ФИО</t>
  </si>
  <si>
    <t>Зачетная
оценка</t>
  </si>
  <si>
    <t>Дата проведения занятий</t>
  </si>
  <si>
    <t>Иванов</t>
  </si>
  <si>
    <t>Петров</t>
  </si>
  <si>
    <t>Сидоров</t>
  </si>
  <si>
    <t>Кузьмин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</si>
</sst>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9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9" fontId="0" fillId="0" borderId="6" xfId="0" applyNumberFormat="1" applyBorder="1"/>
    <xf numFmtId="0" fontId="2" fillId="0" borderId="16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5" fillId="0" borderId="22" xfId="0" applyFont="1" applyBorder="1"/>
    <xf numFmtId="0" fontId="5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0" fillId="0" borderId="26" xfId="0" applyBorder="1"/>
    <xf numFmtId="0" fontId="3" fillId="0" borderId="27" xfId="0" applyFont="1" applyBorder="1"/>
    <xf numFmtId="0" fontId="0" fillId="0" borderId="27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left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35" xfId="0" applyBorder="1" applyAlignment="1"/>
    <xf numFmtId="1" fontId="0" fillId="0" borderId="27" xfId="0" applyNumberFormat="1" applyBorder="1"/>
    <xf numFmtId="1" fontId="0" fillId="0" borderId="28" xfId="0" applyNumberFormat="1" applyBorder="1"/>
    <xf numFmtId="1" fontId="0" fillId="0" borderId="3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</a:t>
            </a:r>
            <a:r>
              <a:rPr lang="ru-RU" baseline="0"/>
              <a:t> успеваемости</a:t>
            </a:r>
          </a:p>
          <a:p>
            <a:pPr>
              <a:defRPr/>
            </a:pPr>
            <a:endParaRPr lang="ru-RU"/>
          </a:p>
        </c:rich>
      </c:tx>
      <c:layout>
        <c:manualLayout>
          <c:xMode val="edge"/>
          <c:yMode val="edge"/>
          <c:x val="0.24352016745570365"/>
          <c:y val="0"/>
        </c:manualLayout>
      </c:layout>
    </c:title>
    <c:view3D>
      <c:rAngAx val="1"/>
    </c:view3D>
    <c:side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8.7979329686592958E-2"/>
          <c:y val="7.3620228347829192E-2"/>
          <c:w val="0.749442277659218"/>
          <c:h val="0.53461114310253677"/>
        </c:manualLayout>
      </c:layout>
      <c:bar3DChart>
        <c:barDir val="col"/>
        <c:grouping val="clustered"/>
        <c:ser>
          <c:idx val="0"/>
          <c:order val="0"/>
          <c:tx>
            <c:strRef>
              <c:f>'Зачетная оценка'!$A$3:$B$3</c:f>
              <c:strCache>
                <c:ptCount val="1"/>
                <c:pt idx="0">
                  <c:v>1 Иванов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оценка'!$A$4:$B$4</c:f>
              <c:strCache>
                <c:ptCount val="1"/>
                <c:pt idx="0">
                  <c:v>2 Петров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оценка'!$A$5:$B$5</c:f>
              <c:strCache>
                <c:ptCount val="1"/>
                <c:pt idx="0">
                  <c:v>3 Сидоров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оценка'!$A$6:$B$6</c:f>
              <c:strCache>
                <c:ptCount val="1"/>
                <c:pt idx="0">
                  <c:v>4 Кузьмин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оценка'!$C$6:$H$6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hape val="box"/>
        <c:axId val="63714048"/>
        <c:axId val="63715584"/>
        <c:axId val="0"/>
      </c:bar3DChart>
      <c:catAx>
        <c:axId val="63714048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63715584"/>
        <c:crosses val="autoZero"/>
        <c:auto val="1"/>
        <c:lblAlgn val="ctr"/>
        <c:lblOffset val="100"/>
      </c:catAx>
      <c:valAx>
        <c:axId val="637155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endParaRPr lang="ru-RU"/>
              </a:p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/>
        </c:title>
        <c:numFmt formatCode="General" sourceLinked="1"/>
        <c:tickLblPos val="nextTo"/>
        <c:crossAx val="63714048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Зачётная</a:t>
            </a:r>
            <a:r>
              <a:rPr lang="ru-RU" baseline="0"/>
              <a:t> оценка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2777777777777778E-2"/>
          <c:y val="0.10185185185185185"/>
          <c:w val="0.77251531058617673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ru-RU"/>
                      <a:t>Иванов</a:t>
                    </a:r>
                    <a:endParaRPr lang="ru-RU" baseline="0"/>
                  </a:p>
                  <a:p>
                    <a:r>
                      <a:rPr lang="ru-RU" baseline="0"/>
                      <a:t>20%</a:t>
                    </a:r>
                    <a:endParaRPr lang="en-US"/>
                  </a:p>
                </c:rich>
              </c:tx>
              <c:dLblPos val="outEnd"/>
              <c:showVal val="1"/>
              <c:showSer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/>
                      <a:t>Петров</a:t>
                    </a:r>
                  </a:p>
                  <a:p>
                    <a:r>
                      <a:rPr lang="ru-RU"/>
                      <a:t>24%</a:t>
                    </a:r>
                    <a:endParaRPr lang="en-US"/>
                  </a:p>
                </c:rich>
              </c:tx>
              <c:dLblPos val="outEnd"/>
              <c:showVal val="1"/>
              <c:showSer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ru-RU"/>
                      <a:t>Сидоров</a:t>
                    </a:r>
                    <a:endParaRPr lang="ru-RU" baseline="0"/>
                  </a:p>
                  <a:p>
                    <a:r>
                      <a:rPr lang="ru-RU" baseline="0"/>
                      <a:t>27%</a:t>
                    </a:r>
                    <a:endParaRPr lang="en-US"/>
                  </a:p>
                </c:rich>
              </c:tx>
              <c:dLblPos val="outEnd"/>
              <c:showVal val="1"/>
              <c:showSerName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/>
                      <a:t>Кузьмин</a:t>
                    </a:r>
                  </a:p>
                  <a:p>
                    <a:r>
                      <a:rPr lang="ru-RU"/>
                      <a:t>29%</a:t>
                    </a:r>
                    <a:endParaRPr lang="en-US"/>
                  </a:p>
                </c:rich>
              </c:tx>
              <c:dLblPos val="outEnd"/>
              <c:showVal val="1"/>
              <c:showSerName val="1"/>
            </c:dLbl>
            <c:dLblPos val="outEnd"/>
            <c:showVal val="1"/>
            <c:showSerName val="1"/>
            <c:showLeaderLines val="1"/>
          </c:dLbls>
          <c:cat>
            <c:strRef>
              <c:f>'Зачетная оценка'!$B$3:$B$6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'Зачетная оценка'!$I$3:$I$6</c:f>
              <c:numCache>
                <c:formatCode>0</c:formatCode>
                <c:ptCount val="4"/>
                <c:pt idx="0">
                  <c:v>3.3333333333333335</c:v>
                </c:pt>
                <c:pt idx="1">
                  <c:v>4</c:v>
                </c:pt>
                <c:pt idx="2">
                  <c:v>4.666666666666667</c:v>
                </c:pt>
                <c:pt idx="3">
                  <c:v>5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6</xdr:row>
      <xdr:rowOff>171450</xdr:rowOff>
    </xdr:from>
    <xdr:to>
      <xdr:col>8</xdr:col>
      <xdr:colOff>523875</xdr:colOff>
      <xdr:row>25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D5" sqref="D5"/>
    </sheetView>
  </sheetViews>
  <sheetFormatPr defaultRowHeight="15"/>
  <cols>
    <col min="1" max="1" width="27.5703125" customWidth="1"/>
    <col min="2" max="2" width="23.85546875" customWidth="1"/>
    <col min="3" max="3" width="20.42578125" customWidth="1"/>
    <col min="4" max="4" width="22.140625" customWidth="1"/>
  </cols>
  <sheetData>
    <row r="1" spans="1:4" ht="20.25" customHeight="1">
      <c r="A1" s="38" t="s">
        <v>0</v>
      </c>
      <c r="B1" s="39"/>
      <c r="C1" s="39"/>
      <c r="D1" s="40"/>
    </row>
    <row r="2" spans="1:4" ht="20.25" customHeight="1">
      <c r="A2" s="1" t="s">
        <v>1</v>
      </c>
      <c r="B2" s="5">
        <v>0.12</v>
      </c>
      <c r="C2" s="1"/>
      <c r="D2" s="2"/>
    </row>
    <row r="3" spans="1:4" ht="20.25" customHeight="1" thickBot="1">
      <c r="A3" s="3" t="s">
        <v>2</v>
      </c>
      <c r="B3" s="17">
        <v>0.24</v>
      </c>
      <c r="C3" s="3"/>
      <c r="D3" s="4"/>
    </row>
    <row r="4" spans="1:4" ht="36.75" customHeight="1">
      <c r="A4" s="6" t="s">
        <v>3</v>
      </c>
      <c r="B4" s="7" t="s">
        <v>4</v>
      </c>
      <c r="C4" s="8" t="s">
        <v>5</v>
      </c>
      <c r="D4" s="9" t="s">
        <v>6</v>
      </c>
    </row>
    <row r="5" spans="1:4" ht="20.25" customHeight="1">
      <c r="A5" s="10" t="s">
        <v>7</v>
      </c>
      <c r="B5" s="11">
        <v>35000</v>
      </c>
      <c r="C5" s="11">
        <f>B5-B5*$B$2</f>
        <v>30800</v>
      </c>
      <c r="D5" s="12">
        <f>B5-B5*$B$3</f>
        <v>26600</v>
      </c>
    </row>
    <row r="6" spans="1:4" ht="20.25" customHeight="1">
      <c r="A6" s="13" t="s">
        <v>8</v>
      </c>
      <c r="B6" s="14">
        <v>7000</v>
      </c>
      <c r="C6" s="11">
        <f t="shared" ref="C6:C15" si="0">B6-B6*$B$2</f>
        <v>6160</v>
      </c>
      <c r="D6" s="12">
        <f t="shared" ref="D6:D15" si="1">B6-B6*$B$3</f>
        <v>5320</v>
      </c>
    </row>
    <row r="7" spans="1:4" ht="20.25" customHeight="1">
      <c r="A7" s="13" t="s">
        <v>9</v>
      </c>
      <c r="B7" s="14">
        <v>1200</v>
      </c>
      <c r="C7" s="11">
        <f t="shared" si="0"/>
        <v>1056</v>
      </c>
      <c r="D7" s="12">
        <f t="shared" si="1"/>
        <v>912</v>
      </c>
    </row>
    <row r="8" spans="1:4" ht="20.25" customHeight="1">
      <c r="A8" s="13" t="s">
        <v>10</v>
      </c>
      <c r="B8" s="14">
        <v>36800</v>
      </c>
      <c r="C8" s="11">
        <f t="shared" si="0"/>
        <v>32384</v>
      </c>
      <c r="D8" s="12">
        <f t="shared" si="1"/>
        <v>27968</v>
      </c>
    </row>
    <row r="9" spans="1:4" ht="20.25" customHeight="1">
      <c r="A9" s="13" t="s">
        <v>11</v>
      </c>
      <c r="B9" s="14">
        <v>4000</v>
      </c>
      <c r="C9" s="11">
        <f t="shared" si="0"/>
        <v>3520</v>
      </c>
      <c r="D9" s="12">
        <f t="shared" si="1"/>
        <v>3040</v>
      </c>
    </row>
    <row r="10" spans="1:4" ht="20.25" customHeight="1">
      <c r="A10" s="13" t="s">
        <v>12</v>
      </c>
      <c r="B10" s="14">
        <v>2500</v>
      </c>
      <c r="C10" s="11">
        <f t="shared" si="0"/>
        <v>2200</v>
      </c>
      <c r="D10" s="12">
        <f t="shared" si="1"/>
        <v>1900</v>
      </c>
    </row>
    <row r="11" spans="1:4" ht="20.25" customHeight="1">
      <c r="A11" s="13" t="s">
        <v>13</v>
      </c>
      <c r="B11" s="14">
        <v>1500</v>
      </c>
      <c r="C11" s="11">
        <f t="shared" si="0"/>
        <v>1320</v>
      </c>
      <c r="D11" s="12">
        <f t="shared" si="1"/>
        <v>1140</v>
      </c>
    </row>
    <row r="12" spans="1:4" ht="20.25" customHeight="1">
      <c r="A12" s="13" t="s">
        <v>14</v>
      </c>
      <c r="B12" s="14">
        <v>1200</v>
      </c>
      <c r="C12" s="11">
        <f t="shared" si="0"/>
        <v>1056</v>
      </c>
      <c r="D12" s="12">
        <f t="shared" si="1"/>
        <v>912</v>
      </c>
    </row>
    <row r="13" spans="1:4" ht="20.25" customHeight="1">
      <c r="A13" s="13" t="s">
        <v>15</v>
      </c>
      <c r="B13" s="14">
        <v>5100</v>
      </c>
      <c r="C13" s="11">
        <f t="shared" si="0"/>
        <v>4488</v>
      </c>
      <c r="D13" s="12">
        <f t="shared" si="1"/>
        <v>3876</v>
      </c>
    </row>
    <row r="14" spans="1:4" ht="20.25" customHeight="1">
      <c r="A14" s="13" t="s">
        <v>16</v>
      </c>
      <c r="B14" s="14">
        <v>3400</v>
      </c>
      <c r="C14" s="11">
        <f t="shared" si="0"/>
        <v>2992</v>
      </c>
      <c r="D14" s="12">
        <f t="shared" si="1"/>
        <v>2584</v>
      </c>
    </row>
    <row r="15" spans="1:4" ht="21.75" customHeight="1">
      <c r="A15" s="13" t="s">
        <v>17</v>
      </c>
      <c r="B15" s="14">
        <v>8700</v>
      </c>
      <c r="C15" s="11">
        <f t="shared" si="0"/>
        <v>7656</v>
      </c>
      <c r="D15" s="12">
        <f t="shared" si="1"/>
        <v>6612</v>
      </c>
    </row>
    <row r="16" spans="1:4" ht="21.75" customHeight="1">
      <c r="A16" s="18" t="s">
        <v>18</v>
      </c>
      <c r="B16" s="15">
        <f>SUM(B5:B15)</f>
        <v>106400</v>
      </c>
      <c r="C16" s="15">
        <f>SUM(C5:C15)</f>
        <v>93632</v>
      </c>
      <c r="D16" s="16">
        <f>SUM(D5:D15)</f>
        <v>80864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9"/>
  <sheetViews>
    <sheetView topLeftCell="A7" workbookViewId="0">
      <selection activeCell="AK3" sqref="AK3"/>
    </sheetView>
  </sheetViews>
  <sheetFormatPr defaultRowHeight="15"/>
  <cols>
    <col min="1" max="1" width="3.5703125" customWidth="1"/>
    <col min="2" max="2" width="15.28515625" customWidth="1"/>
    <col min="3" max="3" width="9.7109375" customWidth="1"/>
    <col min="4" max="4" width="4" customWidth="1"/>
    <col min="5" max="9" width="4.5703125" customWidth="1"/>
    <col min="10" max="10" width="3.85546875" customWidth="1"/>
    <col min="11" max="11" width="3.7109375" customWidth="1"/>
    <col min="12" max="12" width="4" customWidth="1"/>
    <col min="13" max="13" width="4.140625" customWidth="1"/>
    <col min="14" max="14" width="4.28515625" customWidth="1"/>
    <col min="15" max="15" width="4" customWidth="1"/>
    <col min="16" max="16" width="4.140625" customWidth="1"/>
    <col min="17" max="17" width="3.140625" customWidth="1"/>
    <col min="18" max="18" width="3" customWidth="1"/>
    <col min="19" max="20" width="4.140625" customWidth="1"/>
    <col min="21" max="21" width="4" customWidth="1"/>
    <col min="22" max="22" width="3.85546875" customWidth="1"/>
    <col min="23" max="23" width="4.140625" customWidth="1"/>
    <col min="24" max="24" width="3.5703125" customWidth="1"/>
    <col min="25" max="25" width="2.85546875" customWidth="1"/>
    <col min="26" max="26" width="3.7109375" customWidth="1"/>
    <col min="27" max="27" width="3.85546875" customWidth="1"/>
    <col min="28" max="28" width="3.7109375" customWidth="1"/>
    <col min="29" max="29" width="3.42578125" customWidth="1"/>
    <col min="30" max="30" width="3.85546875" customWidth="1"/>
    <col min="31" max="32" width="3.28515625" customWidth="1"/>
    <col min="33" max="33" width="3.42578125" customWidth="1"/>
    <col min="34" max="34" width="3.5703125" customWidth="1"/>
    <col min="35" max="35" width="3.7109375" customWidth="1"/>
    <col min="36" max="36" width="5" customWidth="1"/>
    <col min="37" max="37" width="5.42578125" customWidth="1"/>
    <col min="38" max="38" width="6.42578125" customWidth="1"/>
    <col min="39" max="39" width="6.140625" customWidth="1"/>
  </cols>
  <sheetData>
    <row r="1" spans="1:39" ht="20.25" customHeight="1">
      <c r="A1" s="57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9"/>
    </row>
    <row r="2" spans="1:39" ht="61.5" customHeight="1">
      <c r="A2" s="20" t="s">
        <v>20</v>
      </c>
      <c r="B2" s="20" t="s">
        <v>21</v>
      </c>
      <c r="C2" s="20" t="s">
        <v>22</v>
      </c>
      <c r="D2" s="21" t="s">
        <v>23</v>
      </c>
      <c r="E2" s="20">
        <v>1</v>
      </c>
      <c r="F2" s="20">
        <v>2</v>
      </c>
      <c r="G2" s="20">
        <v>3</v>
      </c>
      <c r="H2" s="20">
        <v>4</v>
      </c>
      <c r="I2" s="20">
        <v>5</v>
      </c>
      <c r="J2" s="20">
        <v>6</v>
      </c>
      <c r="K2" s="20">
        <v>7</v>
      </c>
      <c r="L2" s="20">
        <v>8</v>
      </c>
      <c r="M2" s="20">
        <v>9</v>
      </c>
      <c r="N2" s="20">
        <v>10</v>
      </c>
      <c r="O2" s="20">
        <v>11</v>
      </c>
      <c r="P2" s="20">
        <v>12</v>
      </c>
      <c r="Q2" s="20">
        <v>13</v>
      </c>
      <c r="R2" s="20">
        <v>14</v>
      </c>
      <c r="S2" s="20">
        <v>15</v>
      </c>
      <c r="T2" s="20">
        <v>16</v>
      </c>
      <c r="U2" s="20">
        <v>17</v>
      </c>
      <c r="V2" s="20">
        <v>18</v>
      </c>
      <c r="W2" s="20">
        <v>19</v>
      </c>
      <c r="X2" s="20">
        <v>20</v>
      </c>
      <c r="Y2" s="20">
        <v>21</v>
      </c>
      <c r="Z2" s="20">
        <v>22</v>
      </c>
      <c r="AA2" s="20">
        <v>23</v>
      </c>
      <c r="AB2" s="20">
        <v>24</v>
      </c>
      <c r="AC2" s="20">
        <v>25</v>
      </c>
      <c r="AD2" s="20">
        <v>26</v>
      </c>
      <c r="AE2" s="20">
        <v>27</v>
      </c>
      <c r="AF2" s="20">
        <v>28</v>
      </c>
      <c r="AG2" s="20">
        <v>29</v>
      </c>
      <c r="AH2" s="20">
        <v>30</v>
      </c>
      <c r="AI2" s="20">
        <v>31</v>
      </c>
      <c r="AJ2" s="20" t="s">
        <v>24</v>
      </c>
      <c r="AK2" s="22" t="s">
        <v>25</v>
      </c>
      <c r="AL2" s="22" t="s">
        <v>26</v>
      </c>
      <c r="AM2" s="22" t="s">
        <v>27</v>
      </c>
    </row>
    <row r="3" spans="1:39">
      <c r="A3" s="19">
        <v>1</v>
      </c>
      <c r="B3" s="19" t="s">
        <v>28</v>
      </c>
      <c r="C3" s="19" t="s">
        <v>35</v>
      </c>
      <c r="D3" s="19">
        <v>1</v>
      </c>
      <c r="E3" s="33" t="s">
        <v>41</v>
      </c>
      <c r="F3" s="33" t="s">
        <v>41</v>
      </c>
      <c r="G3" s="33" t="s">
        <v>41</v>
      </c>
      <c r="H3" s="33" t="s">
        <v>41</v>
      </c>
      <c r="I3" s="33" t="s">
        <v>41</v>
      </c>
      <c r="J3" s="33" t="s">
        <v>42</v>
      </c>
      <c r="K3" s="33" t="s">
        <v>42</v>
      </c>
      <c r="L3" s="33">
        <v>8</v>
      </c>
      <c r="M3" s="33">
        <v>8</v>
      </c>
      <c r="N3" s="33">
        <v>8</v>
      </c>
      <c r="O3" s="33">
        <v>8</v>
      </c>
      <c r="P3" s="33">
        <v>8</v>
      </c>
      <c r="Q3" s="33"/>
      <c r="R3" s="33"/>
      <c r="S3" s="33">
        <v>8</v>
      </c>
      <c r="T3" s="33">
        <v>8</v>
      </c>
      <c r="U3" s="33">
        <v>8</v>
      </c>
      <c r="V3" s="33">
        <v>8</v>
      </c>
      <c r="W3" s="33">
        <v>8</v>
      </c>
      <c r="X3" s="33" t="s">
        <v>42</v>
      </c>
      <c r="Y3" s="33" t="s">
        <v>42</v>
      </c>
      <c r="Z3" s="33" t="s">
        <v>43</v>
      </c>
      <c r="AA3" s="33" t="s">
        <v>43</v>
      </c>
      <c r="AB3" s="33" t="s">
        <v>43</v>
      </c>
      <c r="AC3" s="33" t="s">
        <v>43</v>
      </c>
      <c r="AD3" s="33" t="s">
        <v>43</v>
      </c>
      <c r="AE3" s="33">
        <f ca="1">COUNTIF(E3:AI3,"Б/Л")</f>
        <v>0</v>
      </c>
      <c r="AF3" s="33" t="s">
        <v>42</v>
      </c>
      <c r="AG3" s="33">
        <v>8</v>
      </c>
      <c r="AH3" s="33">
        <v>8</v>
      </c>
      <c r="AI3" s="33">
        <v>8</v>
      </c>
      <c r="AJ3" s="19">
        <f ca="1">SUMIF(E3:AI3,8)</f>
        <v>104</v>
      </c>
      <c r="AK3" s="19">
        <f ca="1">COUNTIF(E3:AI3,8)</f>
        <v>13</v>
      </c>
      <c r="AL3" s="19">
        <f t="shared" ref="AL3:AL9" ca="1" si="0">COUNTIF(E3:AI3,"Б/Л")</f>
        <v>5</v>
      </c>
      <c r="AM3" s="19">
        <f ca="1">COUNTIF(E3:AI3,"О")</f>
        <v>5</v>
      </c>
    </row>
    <row r="4" spans="1:39">
      <c r="A4" s="19">
        <v>2</v>
      </c>
      <c r="B4" s="19" t="s">
        <v>29</v>
      </c>
      <c r="C4" s="19" t="s">
        <v>36</v>
      </c>
      <c r="D4" s="19">
        <v>1</v>
      </c>
      <c r="E4" s="33">
        <v>8</v>
      </c>
      <c r="F4" s="33">
        <v>8</v>
      </c>
      <c r="G4" s="33">
        <v>8</v>
      </c>
      <c r="H4" s="33">
        <v>8</v>
      </c>
      <c r="I4" s="33">
        <v>8</v>
      </c>
      <c r="J4" s="33" t="s">
        <v>42</v>
      </c>
      <c r="K4" s="33" t="s">
        <v>42</v>
      </c>
      <c r="L4" s="33">
        <v>8</v>
      </c>
      <c r="M4" s="33">
        <v>8</v>
      </c>
      <c r="N4" s="33">
        <v>8</v>
      </c>
      <c r="O4" s="33">
        <v>8</v>
      </c>
      <c r="P4" s="33">
        <v>8</v>
      </c>
      <c r="Q4" s="33"/>
      <c r="R4" s="33"/>
      <c r="S4" s="33" t="s">
        <v>43</v>
      </c>
      <c r="T4" s="33" t="s">
        <v>43</v>
      </c>
      <c r="U4" s="33" t="s">
        <v>43</v>
      </c>
      <c r="V4" s="33" t="s">
        <v>43</v>
      </c>
      <c r="W4" s="33" t="s">
        <v>43</v>
      </c>
      <c r="X4" s="33" t="s">
        <v>42</v>
      </c>
      <c r="Y4" s="33" t="s">
        <v>42</v>
      </c>
      <c r="Z4" s="33">
        <v>8</v>
      </c>
      <c r="AA4" s="33">
        <v>8</v>
      </c>
      <c r="AB4" s="33">
        <v>8</v>
      </c>
      <c r="AC4" s="33">
        <v>8</v>
      </c>
      <c r="AD4" s="33">
        <v>8</v>
      </c>
      <c r="AE4" s="33" t="s">
        <v>42</v>
      </c>
      <c r="AF4" s="33" t="s">
        <v>42</v>
      </c>
      <c r="AG4" s="33" t="s">
        <v>41</v>
      </c>
      <c r="AH4" s="33" t="s">
        <v>41</v>
      </c>
      <c r="AI4" s="33" t="s">
        <v>41</v>
      </c>
      <c r="AJ4" s="19">
        <f t="shared" ref="AJ4:AJ9" si="1">SUMIF(E4:AI4,8)</f>
        <v>120</v>
      </c>
      <c r="AK4" s="19">
        <f t="shared" ref="AK4:AK9" si="2">COUNTIF(E4:AI4,8)</f>
        <v>15</v>
      </c>
      <c r="AL4" s="19">
        <f t="shared" si="0"/>
        <v>5</v>
      </c>
      <c r="AM4" s="19">
        <f t="shared" ref="AM4:AM9" si="3">COUNTIF(E4:AI4,"О")</f>
        <v>3</v>
      </c>
    </row>
    <row r="5" spans="1:39">
      <c r="A5" s="19">
        <v>3</v>
      </c>
      <c r="B5" s="19" t="s">
        <v>30</v>
      </c>
      <c r="C5" s="19" t="s">
        <v>37</v>
      </c>
      <c r="D5" s="19">
        <v>1</v>
      </c>
      <c r="E5" s="33">
        <v>8</v>
      </c>
      <c r="F5" s="33">
        <v>8</v>
      </c>
      <c r="G5" s="33">
        <v>8</v>
      </c>
      <c r="H5" s="33">
        <v>8</v>
      </c>
      <c r="I5" s="33">
        <v>8</v>
      </c>
      <c r="J5" s="33" t="s">
        <v>42</v>
      </c>
      <c r="K5" s="33" t="s">
        <v>42</v>
      </c>
      <c r="L5" s="33" t="s">
        <v>41</v>
      </c>
      <c r="M5" s="33" t="s">
        <v>41</v>
      </c>
      <c r="N5" s="33" t="s">
        <v>41</v>
      </c>
      <c r="O5" s="33" t="s">
        <v>41</v>
      </c>
      <c r="P5" s="33" t="s">
        <v>41</v>
      </c>
      <c r="Q5" s="33"/>
      <c r="R5" s="33"/>
      <c r="S5" s="33">
        <v>8</v>
      </c>
      <c r="T5" s="33">
        <v>8</v>
      </c>
      <c r="U5" s="33">
        <v>8</v>
      </c>
      <c r="V5" s="33">
        <v>8</v>
      </c>
      <c r="W5" s="33">
        <v>8</v>
      </c>
      <c r="X5" s="33" t="s">
        <v>42</v>
      </c>
      <c r="Y5" s="33" t="s">
        <v>42</v>
      </c>
      <c r="Z5" s="33">
        <v>8</v>
      </c>
      <c r="AA5" s="33">
        <v>8</v>
      </c>
      <c r="AB5" s="33">
        <v>8</v>
      </c>
      <c r="AC5" s="33">
        <v>8</v>
      </c>
      <c r="AD5" s="33">
        <v>8</v>
      </c>
      <c r="AE5" s="33" t="s">
        <v>42</v>
      </c>
      <c r="AF5" s="33" t="s">
        <v>42</v>
      </c>
      <c r="AG5" s="33">
        <v>8</v>
      </c>
      <c r="AH5" s="33">
        <v>8</v>
      </c>
      <c r="AI5" s="33">
        <v>8</v>
      </c>
      <c r="AJ5" s="19">
        <f t="shared" si="1"/>
        <v>144</v>
      </c>
      <c r="AK5" s="19">
        <f t="shared" si="2"/>
        <v>18</v>
      </c>
      <c r="AL5" s="19">
        <f t="shared" si="0"/>
        <v>0</v>
      </c>
      <c r="AM5" s="19">
        <f t="shared" si="3"/>
        <v>5</v>
      </c>
    </row>
    <row r="6" spans="1:39">
      <c r="A6" s="19">
        <v>4</v>
      </c>
      <c r="B6" s="19" t="s">
        <v>31</v>
      </c>
      <c r="C6" s="19" t="s">
        <v>38</v>
      </c>
      <c r="D6" s="19">
        <v>1</v>
      </c>
      <c r="E6" s="33">
        <v>8</v>
      </c>
      <c r="F6" s="33">
        <v>8</v>
      </c>
      <c r="G6" s="33">
        <v>8</v>
      </c>
      <c r="H6" s="33">
        <v>8</v>
      </c>
      <c r="I6" s="33">
        <v>8</v>
      </c>
      <c r="J6" s="33" t="s">
        <v>42</v>
      </c>
      <c r="K6" s="33" t="s">
        <v>42</v>
      </c>
      <c r="L6" s="33">
        <v>8</v>
      </c>
      <c r="M6" s="33">
        <v>8</v>
      </c>
      <c r="N6" s="33">
        <v>8</v>
      </c>
      <c r="O6" s="33">
        <v>8</v>
      </c>
      <c r="P6" s="33">
        <v>8</v>
      </c>
      <c r="Q6" s="33"/>
      <c r="R6" s="33"/>
      <c r="S6" s="33" t="s">
        <v>41</v>
      </c>
      <c r="T6" s="33" t="s">
        <v>41</v>
      </c>
      <c r="U6" s="33" t="s">
        <v>41</v>
      </c>
      <c r="V6" s="33" t="s">
        <v>41</v>
      </c>
      <c r="W6" s="33" t="s">
        <v>41</v>
      </c>
      <c r="X6" s="33" t="s">
        <v>42</v>
      </c>
      <c r="Y6" s="33" t="s">
        <v>42</v>
      </c>
      <c r="Z6" s="33" t="s">
        <v>41</v>
      </c>
      <c r="AA6" s="33" t="s">
        <v>41</v>
      </c>
      <c r="AB6" s="33" t="s">
        <v>41</v>
      </c>
      <c r="AC6" s="33" t="s">
        <v>41</v>
      </c>
      <c r="AD6" s="33" t="s">
        <v>41</v>
      </c>
      <c r="AE6" s="33" t="s">
        <v>42</v>
      </c>
      <c r="AF6" s="33" t="s">
        <v>42</v>
      </c>
      <c r="AG6" s="33" t="s">
        <v>41</v>
      </c>
      <c r="AH6" s="33" t="s">
        <v>41</v>
      </c>
      <c r="AI6" s="33" t="s">
        <v>41</v>
      </c>
      <c r="AJ6" s="19">
        <f t="shared" si="1"/>
        <v>80</v>
      </c>
      <c r="AK6" s="19">
        <f t="shared" si="2"/>
        <v>10</v>
      </c>
      <c r="AL6" s="19">
        <f t="shared" si="0"/>
        <v>0</v>
      </c>
      <c r="AM6" s="19">
        <f t="shared" si="3"/>
        <v>13</v>
      </c>
    </row>
    <row r="7" spans="1:39">
      <c r="A7" s="19">
        <v>5</v>
      </c>
      <c r="B7" s="19" t="s">
        <v>32</v>
      </c>
      <c r="C7" s="19" t="s">
        <v>39</v>
      </c>
      <c r="D7" s="19">
        <v>1</v>
      </c>
      <c r="E7" s="33" t="s">
        <v>41</v>
      </c>
      <c r="F7" s="33" t="s">
        <v>41</v>
      </c>
      <c r="G7" s="33" t="s">
        <v>41</v>
      </c>
      <c r="H7" s="33" t="s">
        <v>41</v>
      </c>
      <c r="I7" s="33" t="s">
        <v>41</v>
      </c>
      <c r="J7" s="33" t="s">
        <v>42</v>
      </c>
      <c r="K7" s="33" t="s">
        <v>42</v>
      </c>
      <c r="L7" s="33" t="s">
        <v>41</v>
      </c>
      <c r="M7" s="33" t="s">
        <v>41</v>
      </c>
      <c r="N7" s="33" t="s">
        <v>41</v>
      </c>
      <c r="O7" s="33" t="s">
        <v>41</v>
      </c>
      <c r="P7" s="33" t="s">
        <v>41</v>
      </c>
      <c r="Q7" s="33"/>
      <c r="R7" s="33"/>
      <c r="S7" s="33">
        <v>8</v>
      </c>
      <c r="T7" s="33">
        <v>8</v>
      </c>
      <c r="U7" s="33">
        <v>8</v>
      </c>
      <c r="V7" s="33">
        <v>8</v>
      </c>
      <c r="W7" s="33">
        <v>8</v>
      </c>
      <c r="X7" s="33" t="s">
        <v>42</v>
      </c>
      <c r="Y7" s="33" t="s">
        <v>42</v>
      </c>
      <c r="Z7" s="33">
        <v>8</v>
      </c>
      <c r="AA7" s="33">
        <v>8</v>
      </c>
      <c r="AB7" s="33">
        <v>8</v>
      </c>
      <c r="AC7" s="33">
        <v>8</v>
      </c>
      <c r="AD7" s="33">
        <v>8</v>
      </c>
      <c r="AE7" s="33" t="s">
        <v>42</v>
      </c>
      <c r="AF7" s="33" t="s">
        <v>42</v>
      </c>
      <c r="AG7" s="33" t="s">
        <v>41</v>
      </c>
      <c r="AH7" s="33" t="s">
        <v>41</v>
      </c>
      <c r="AI7" s="33" t="s">
        <v>41</v>
      </c>
      <c r="AJ7" s="19">
        <f t="shared" si="1"/>
        <v>80</v>
      </c>
      <c r="AK7" s="19">
        <f t="shared" si="2"/>
        <v>10</v>
      </c>
      <c r="AL7" s="19">
        <f t="shared" si="0"/>
        <v>0</v>
      </c>
      <c r="AM7" s="19">
        <f t="shared" si="3"/>
        <v>13</v>
      </c>
    </row>
    <row r="8" spans="1:39">
      <c r="A8" s="19">
        <v>6</v>
      </c>
      <c r="B8" s="19" t="s">
        <v>33</v>
      </c>
      <c r="C8" s="19" t="s">
        <v>39</v>
      </c>
      <c r="D8" s="19">
        <v>1</v>
      </c>
      <c r="E8" s="33">
        <v>8</v>
      </c>
      <c r="F8" s="33">
        <v>8</v>
      </c>
      <c r="G8" s="33">
        <v>8</v>
      </c>
      <c r="H8" s="33">
        <v>8</v>
      </c>
      <c r="I8" s="33">
        <v>8</v>
      </c>
      <c r="J8" s="33" t="s">
        <v>42</v>
      </c>
      <c r="K8" s="33" t="s">
        <v>42</v>
      </c>
      <c r="L8" s="33">
        <v>8</v>
      </c>
      <c r="M8" s="33">
        <v>8</v>
      </c>
      <c r="N8" s="33">
        <v>8</v>
      </c>
      <c r="O8" s="33">
        <v>8</v>
      </c>
      <c r="P8" s="33">
        <v>8</v>
      </c>
      <c r="Q8" s="33"/>
      <c r="R8" s="33"/>
      <c r="S8" s="33" t="s">
        <v>41</v>
      </c>
      <c r="T8" s="33" t="s">
        <v>41</v>
      </c>
      <c r="U8" s="33" t="s">
        <v>41</v>
      </c>
      <c r="V8" s="33" t="s">
        <v>41</v>
      </c>
      <c r="W8" s="33" t="s">
        <v>41</v>
      </c>
      <c r="X8" s="33" t="s">
        <v>42</v>
      </c>
      <c r="Y8" s="33" t="s">
        <v>42</v>
      </c>
      <c r="Z8" s="33" t="s">
        <v>41</v>
      </c>
      <c r="AA8" s="33" t="s">
        <v>41</v>
      </c>
      <c r="AB8" s="33" t="s">
        <v>41</v>
      </c>
      <c r="AC8" s="33" t="s">
        <v>41</v>
      </c>
      <c r="AD8" s="33" t="s">
        <v>41</v>
      </c>
      <c r="AE8" s="33" t="s">
        <v>42</v>
      </c>
      <c r="AF8" s="33" t="s">
        <v>42</v>
      </c>
      <c r="AG8" s="33">
        <v>8</v>
      </c>
      <c r="AH8" s="33">
        <v>8</v>
      </c>
      <c r="AI8" s="33">
        <v>8</v>
      </c>
      <c r="AJ8" s="19">
        <f t="shared" si="1"/>
        <v>104</v>
      </c>
      <c r="AK8" s="19">
        <f t="shared" si="2"/>
        <v>13</v>
      </c>
      <c r="AL8" s="19">
        <f t="shared" si="0"/>
        <v>0</v>
      </c>
      <c r="AM8" s="19">
        <f t="shared" si="3"/>
        <v>10</v>
      </c>
    </row>
    <row r="9" spans="1:39">
      <c r="A9" s="19">
        <v>7</v>
      </c>
      <c r="B9" s="19" t="s">
        <v>34</v>
      </c>
      <c r="C9" s="19" t="s">
        <v>40</v>
      </c>
      <c r="D9" s="19">
        <v>1</v>
      </c>
      <c r="E9" s="33" t="s">
        <v>43</v>
      </c>
      <c r="F9" s="33" t="s">
        <v>43</v>
      </c>
      <c r="G9" s="33" t="s">
        <v>43</v>
      </c>
      <c r="H9" s="33" t="s">
        <v>43</v>
      </c>
      <c r="I9" s="33" t="s">
        <v>43</v>
      </c>
      <c r="J9" s="33" t="s">
        <v>42</v>
      </c>
      <c r="K9" s="33" t="s">
        <v>42</v>
      </c>
      <c r="L9" s="33" t="s">
        <v>43</v>
      </c>
      <c r="M9" s="33" t="s">
        <v>43</v>
      </c>
      <c r="N9" s="33" t="s">
        <v>43</v>
      </c>
      <c r="O9" s="33" t="s">
        <v>43</v>
      </c>
      <c r="P9" s="33" t="s">
        <v>43</v>
      </c>
      <c r="Q9" s="33"/>
      <c r="R9" s="33"/>
      <c r="S9" s="33">
        <v>8</v>
      </c>
      <c r="T9" s="33">
        <v>8</v>
      </c>
      <c r="U9" s="33">
        <v>8</v>
      </c>
      <c r="V9" s="33">
        <v>8</v>
      </c>
      <c r="W9" s="33">
        <v>8</v>
      </c>
      <c r="X9" s="33" t="s">
        <v>42</v>
      </c>
      <c r="Y9" s="33" t="s">
        <v>42</v>
      </c>
      <c r="Z9" s="33">
        <v>8</v>
      </c>
      <c r="AA9" s="33">
        <v>8</v>
      </c>
      <c r="AB9" s="33">
        <v>8</v>
      </c>
      <c r="AC9" s="33">
        <v>8</v>
      </c>
      <c r="AD9" s="33">
        <v>8</v>
      </c>
      <c r="AE9" s="33" t="s">
        <v>42</v>
      </c>
      <c r="AF9" s="33" t="s">
        <v>42</v>
      </c>
      <c r="AG9" s="33" t="s">
        <v>41</v>
      </c>
      <c r="AH9" s="33" t="s">
        <v>41</v>
      </c>
      <c r="AI9" s="33" t="s">
        <v>41</v>
      </c>
      <c r="AJ9" s="19">
        <f t="shared" si="1"/>
        <v>80</v>
      </c>
      <c r="AK9" s="19">
        <f t="shared" si="2"/>
        <v>10</v>
      </c>
      <c r="AL9" s="19">
        <f t="shared" si="0"/>
        <v>10</v>
      </c>
      <c r="AM9" s="19">
        <f t="shared" si="3"/>
        <v>3</v>
      </c>
    </row>
  </sheetData>
  <mergeCells count="1">
    <mergeCell ref="A1:Z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I18" sqref="I18"/>
    </sheetView>
  </sheetViews>
  <sheetFormatPr defaultRowHeight="15"/>
  <cols>
    <col min="1" max="1" width="7.7109375" customWidth="1"/>
    <col min="2" max="2" width="17.28515625" customWidth="1"/>
    <col min="3" max="3" width="14" customWidth="1"/>
    <col min="4" max="4" width="6.140625" customWidth="1"/>
    <col min="5" max="5" width="12.42578125" customWidth="1"/>
    <col min="6" max="6" width="13.140625" customWidth="1"/>
    <col min="7" max="8" width="12.42578125" customWidth="1"/>
  </cols>
  <sheetData>
    <row r="1" spans="1:8" ht="16.5" customHeight="1">
      <c r="A1" s="23"/>
      <c r="B1" s="50" t="s">
        <v>44</v>
      </c>
      <c r="C1" s="50"/>
      <c r="D1" s="50"/>
      <c r="E1" s="25">
        <v>350</v>
      </c>
      <c r="F1" s="23"/>
      <c r="G1" s="23"/>
      <c r="H1" s="23"/>
    </row>
    <row r="2" spans="1:8" ht="16.5" customHeight="1">
      <c r="A2" s="23"/>
      <c r="B2" s="50" t="s">
        <v>45</v>
      </c>
      <c r="C2" s="50"/>
      <c r="D2" s="50"/>
      <c r="E2" s="25">
        <v>270</v>
      </c>
      <c r="F2" s="23"/>
      <c r="G2" s="23"/>
      <c r="H2" s="23"/>
    </row>
    <row r="3" spans="1:8" ht="16.5" customHeight="1">
      <c r="A3" s="23"/>
      <c r="B3" s="50" t="s">
        <v>46</v>
      </c>
      <c r="C3" s="50"/>
      <c r="D3" s="50"/>
      <c r="E3" s="25">
        <v>485</v>
      </c>
      <c r="F3" s="23"/>
      <c r="G3" s="23"/>
      <c r="H3" s="23"/>
    </row>
    <row r="4" spans="1:8" ht="16.5" customHeight="1" thickBot="1">
      <c r="A4" s="23"/>
      <c r="B4" s="24"/>
      <c r="C4" s="24"/>
      <c r="D4" s="24"/>
      <c r="E4" s="23"/>
      <c r="F4" s="23"/>
      <c r="G4" s="23"/>
      <c r="H4" s="23"/>
    </row>
    <row r="5" spans="1:8" ht="20.25" customHeight="1" thickTop="1">
      <c r="A5" s="41" t="s">
        <v>47</v>
      </c>
      <c r="B5" s="43" t="s">
        <v>21</v>
      </c>
      <c r="C5" s="43" t="s">
        <v>22</v>
      </c>
      <c r="D5" s="46" t="s">
        <v>23</v>
      </c>
      <c r="E5" s="45" t="s">
        <v>49</v>
      </c>
      <c r="F5" s="43"/>
      <c r="G5" s="43"/>
      <c r="H5" s="48" t="s">
        <v>52</v>
      </c>
    </row>
    <row r="6" spans="1:8" ht="31.5" customHeight="1">
      <c r="A6" s="42"/>
      <c r="B6" s="44"/>
      <c r="C6" s="44"/>
      <c r="D6" s="47"/>
      <c r="E6" s="26" t="s">
        <v>48</v>
      </c>
      <c r="F6" s="27" t="s">
        <v>50</v>
      </c>
      <c r="G6" s="27" t="s">
        <v>51</v>
      </c>
      <c r="H6" s="49"/>
    </row>
    <row r="7" spans="1:8" ht="16.5" customHeight="1">
      <c r="A7" s="28">
        <v>1</v>
      </c>
      <c r="B7" s="29" t="s">
        <v>28</v>
      </c>
      <c r="C7" s="29" t="s">
        <v>35</v>
      </c>
      <c r="D7" s="30">
        <v>1</v>
      </c>
      <c r="E7" s="60">
        <f>350*13</f>
        <v>4550</v>
      </c>
      <c r="F7" s="30">
        <f>270*5</f>
        <v>1350</v>
      </c>
      <c r="G7" s="30">
        <f>5*485</f>
        <v>2425</v>
      </c>
      <c r="H7" s="61">
        <f>SUM(E7:G7)</f>
        <v>8325</v>
      </c>
    </row>
    <row r="8" spans="1:8" ht="16.5" customHeight="1">
      <c r="A8" s="28">
        <v>2</v>
      </c>
      <c r="B8" s="29" t="s">
        <v>29</v>
      </c>
      <c r="C8" s="29" t="s">
        <v>36</v>
      </c>
      <c r="D8" s="30">
        <v>1</v>
      </c>
      <c r="E8" s="30">
        <f>$E$1*Табель!AK4</f>
        <v>5250</v>
      </c>
      <c r="F8" s="30">
        <f>$E$2*Табель!AL4</f>
        <v>1350</v>
      </c>
      <c r="G8" s="30">
        <f>$E$3*Табель!AM4</f>
        <v>1455</v>
      </c>
      <c r="H8" s="61">
        <f t="shared" ref="H8:H13" si="0">SUM(E8:G8)</f>
        <v>8055</v>
      </c>
    </row>
    <row r="9" spans="1:8" ht="16.5" customHeight="1">
      <c r="A9" s="28">
        <v>3</v>
      </c>
      <c r="B9" s="29" t="s">
        <v>30</v>
      </c>
      <c r="C9" s="29" t="s">
        <v>37</v>
      </c>
      <c r="D9" s="30">
        <v>1</v>
      </c>
      <c r="E9" s="30">
        <f>$E$1*Табель!AK5</f>
        <v>6300</v>
      </c>
      <c r="F9" s="30">
        <f>$E$2*Табель!AL5</f>
        <v>0</v>
      </c>
      <c r="G9" s="30">
        <f>$E$3*Табель!AM5</f>
        <v>2425</v>
      </c>
      <c r="H9" s="61">
        <f t="shared" si="0"/>
        <v>8725</v>
      </c>
    </row>
    <row r="10" spans="1:8" ht="16.5" customHeight="1">
      <c r="A10" s="28">
        <v>4</v>
      </c>
      <c r="B10" s="29" t="s">
        <v>31</v>
      </c>
      <c r="C10" s="29" t="s">
        <v>38</v>
      </c>
      <c r="D10" s="30">
        <v>1</v>
      </c>
      <c r="E10" s="30">
        <f>$E$1*Табель!AK6</f>
        <v>3500</v>
      </c>
      <c r="F10" s="30">
        <f>$E$2*Табель!AL6</f>
        <v>0</v>
      </c>
      <c r="G10" s="30">
        <f>$E$3*Табель!AM6</f>
        <v>6305</v>
      </c>
      <c r="H10" s="61">
        <f t="shared" si="0"/>
        <v>9805</v>
      </c>
    </row>
    <row r="11" spans="1:8" ht="16.5" customHeight="1">
      <c r="A11" s="28">
        <v>5</v>
      </c>
      <c r="B11" s="29" t="s">
        <v>32</v>
      </c>
      <c r="C11" s="29" t="s">
        <v>39</v>
      </c>
      <c r="D11" s="30">
        <v>1</v>
      </c>
      <c r="E11" s="30">
        <f>$E$1*Табель!AK7</f>
        <v>3500</v>
      </c>
      <c r="F11" s="30">
        <f>$E$2*Табель!AL7</f>
        <v>0</v>
      </c>
      <c r="G11" s="30">
        <f>$E$3*Табель!AM7</f>
        <v>6305</v>
      </c>
      <c r="H11" s="61">
        <f t="shared" si="0"/>
        <v>9805</v>
      </c>
    </row>
    <row r="12" spans="1:8" ht="16.5" customHeight="1">
      <c r="A12" s="28">
        <v>6</v>
      </c>
      <c r="B12" s="29" t="s">
        <v>33</v>
      </c>
      <c r="C12" s="29" t="s">
        <v>39</v>
      </c>
      <c r="D12" s="30">
        <v>1</v>
      </c>
      <c r="E12" s="30">
        <f>$E$1*Табель!AK8</f>
        <v>4550</v>
      </c>
      <c r="F12" s="30">
        <f>$E$2*Табель!AL8</f>
        <v>0</v>
      </c>
      <c r="G12" s="30">
        <f>$E$3*Табель!AM8</f>
        <v>4850</v>
      </c>
      <c r="H12" s="61">
        <f t="shared" si="0"/>
        <v>9400</v>
      </c>
    </row>
    <row r="13" spans="1:8" ht="16.5" customHeight="1">
      <c r="A13" s="28">
        <v>7</v>
      </c>
      <c r="B13" s="29" t="s">
        <v>34</v>
      </c>
      <c r="C13" s="29" t="s">
        <v>40</v>
      </c>
      <c r="D13" s="30">
        <v>1</v>
      </c>
      <c r="E13" s="30">
        <f>$E$1*Табель!AK9</f>
        <v>3500</v>
      </c>
      <c r="F13" s="30">
        <f>$E$2*Табель!AL9</f>
        <v>2700</v>
      </c>
      <c r="G13" s="30">
        <f>$E$3*Табель!AM9</f>
        <v>1455</v>
      </c>
      <c r="H13" s="61">
        <f t="shared" si="0"/>
        <v>7655</v>
      </c>
    </row>
    <row r="14" spans="1:8" ht="15.75" thickBot="1">
      <c r="A14" s="31" t="s">
        <v>18</v>
      </c>
      <c r="B14" s="32"/>
      <c r="C14" s="32"/>
      <c r="D14" s="32"/>
      <c r="E14" s="32"/>
      <c r="F14" s="32"/>
      <c r="G14" s="32"/>
      <c r="H14" s="62">
        <f>SUM(H7:H13)</f>
        <v>61770</v>
      </c>
    </row>
    <row r="15" spans="1:8" ht="15.75" thickTop="1"/>
  </sheetData>
  <mergeCells count="9">
    <mergeCell ref="H5:H6"/>
    <mergeCell ref="B1:D1"/>
    <mergeCell ref="B2:D2"/>
    <mergeCell ref="B3:D3"/>
    <mergeCell ref="A5:A6"/>
    <mergeCell ref="B5:B6"/>
    <mergeCell ref="C5:C6"/>
    <mergeCell ref="E5:G5"/>
    <mergeCell ref="D5:D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J7" sqref="J7"/>
    </sheetView>
  </sheetViews>
  <sheetFormatPr defaultRowHeight="15"/>
  <cols>
    <col min="1" max="1" width="6" customWidth="1"/>
    <col min="2" max="2" width="14.85546875" customWidth="1"/>
    <col min="3" max="8" width="10.140625" bestFit="1" customWidth="1"/>
  </cols>
  <sheetData>
    <row r="1" spans="1:9" ht="18" customHeight="1">
      <c r="A1" s="51" t="s">
        <v>47</v>
      </c>
      <c r="B1" s="53" t="s">
        <v>53</v>
      </c>
      <c r="C1" s="54" t="s">
        <v>55</v>
      </c>
      <c r="D1" s="55"/>
      <c r="E1" s="55"/>
      <c r="F1" s="55"/>
      <c r="G1" s="55"/>
      <c r="H1" s="56"/>
      <c r="I1" s="51" t="s">
        <v>54</v>
      </c>
    </row>
    <row r="2" spans="1:9" ht="18" customHeight="1">
      <c r="A2" s="52"/>
      <c r="B2" s="52"/>
      <c r="C2" s="34">
        <v>39142</v>
      </c>
      <c r="D2" s="34">
        <v>39158</v>
      </c>
      <c r="E2" s="34">
        <v>39172</v>
      </c>
      <c r="F2" s="34">
        <v>39186</v>
      </c>
      <c r="G2" s="34">
        <v>39200</v>
      </c>
      <c r="H2" s="34">
        <v>39214</v>
      </c>
      <c r="I2" s="52"/>
    </row>
    <row r="3" spans="1:9" ht="18" customHeight="1">
      <c r="A3" s="35">
        <v>1</v>
      </c>
      <c r="B3" s="36" t="s">
        <v>56</v>
      </c>
      <c r="C3" s="35">
        <v>4</v>
      </c>
      <c r="D3" s="35">
        <v>3</v>
      </c>
      <c r="E3" s="35">
        <v>4</v>
      </c>
      <c r="F3" s="35">
        <v>4</v>
      </c>
      <c r="G3" s="35">
        <v>2</v>
      </c>
      <c r="H3" s="35">
        <v>3</v>
      </c>
      <c r="I3" s="37">
        <f>AVERAGE(C3:H3)</f>
        <v>3.3333333333333335</v>
      </c>
    </row>
    <row r="4" spans="1:9" ht="18" customHeight="1">
      <c r="A4" s="35">
        <v>2</v>
      </c>
      <c r="B4" s="36" t="s">
        <v>57</v>
      </c>
      <c r="C4" s="35">
        <v>5</v>
      </c>
      <c r="D4" s="35">
        <v>5</v>
      </c>
      <c r="E4" s="35">
        <v>3</v>
      </c>
      <c r="F4" s="35">
        <v>4</v>
      </c>
      <c r="G4" s="35">
        <v>3</v>
      </c>
      <c r="H4" s="35">
        <v>4</v>
      </c>
      <c r="I4" s="37">
        <f t="shared" ref="I4:I6" si="0">AVERAGE(C4:H4)</f>
        <v>4</v>
      </c>
    </row>
    <row r="5" spans="1:9" ht="18" customHeight="1">
      <c r="A5" s="35">
        <v>3</v>
      </c>
      <c r="B5" s="36" t="s">
        <v>58</v>
      </c>
      <c r="C5" s="35">
        <v>4</v>
      </c>
      <c r="D5" s="35">
        <v>5</v>
      </c>
      <c r="E5" s="35">
        <v>5</v>
      </c>
      <c r="F5" s="35">
        <v>4</v>
      </c>
      <c r="G5" s="35">
        <v>5</v>
      </c>
      <c r="H5" s="35">
        <v>5</v>
      </c>
      <c r="I5" s="37">
        <f t="shared" si="0"/>
        <v>4.666666666666667</v>
      </c>
    </row>
    <row r="6" spans="1:9" ht="18" customHeight="1">
      <c r="A6" s="35">
        <v>4</v>
      </c>
      <c r="B6" s="36" t="s">
        <v>59</v>
      </c>
      <c r="C6" s="35">
        <v>5</v>
      </c>
      <c r="D6" s="35">
        <v>5</v>
      </c>
      <c r="E6" s="35">
        <v>5</v>
      </c>
      <c r="F6" s="35">
        <v>5</v>
      </c>
      <c r="G6" s="35">
        <v>5</v>
      </c>
      <c r="H6" s="35">
        <v>5</v>
      </c>
      <c r="I6" s="37">
        <f t="shared" si="0"/>
        <v>5</v>
      </c>
    </row>
  </sheetData>
  <mergeCells count="4">
    <mergeCell ref="A1:A2"/>
    <mergeCell ref="B1:B2"/>
    <mergeCell ref="I1:I2"/>
    <mergeCell ref="C1:H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Внимание</vt:lpstr>
      <vt:lpstr>Табель</vt:lpstr>
      <vt:lpstr>Оплата</vt:lpstr>
      <vt:lpstr>Зачетная оценка</vt:lpstr>
      <vt:lpstr>Диаграмма успеваемости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2021-01-28T04:46:28Z</dcterms:modified>
</cp:coreProperties>
</file>