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нимание" sheetId="1" r:id="rId1"/>
    <sheet name="Оплата" sheetId="3" r:id="rId2"/>
    <sheet name="Табель" sheetId="4" r:id="rId3"/>
    <sheet name="Зачетная оценка" sheetId="5" r:id="rId4"/>
  </sheets>
  <calcPr calcId="124519"/>
</workbook>
</file>

<file path=xl/calcChain.xml><?xml version="1.0" encoding="utf-8"?>
<calcChain xmlns="http://schemas.openxmlformats.org/spreadsheetml/2006/main">
  <c r="G9" i="3"/>
  <c r="G10"/>
  <c r="G11"/>
  <c r="G12"/>
  <c r="G13"/>
  <c r="G14"/>
  <c r="G8"/>
  <c r="AK4" i="4"/>
  <c r="AK5"/>
  <c r="AK6"/>
  <c r="AK7"/>
  <c r="AK8"/>
  <c r="AK9"/>
  <c r="AK3"/>
  <c r="I4" i="5" l="1"/>
  <c r="I5"/>
  <c r="I6"/>
  <c r="I7"/>
  <c r="E15" i="3"/>
  <c r="AN4" i="4"/>
  <c r="H9" i="3" s="1"/>
  <c r="AN5" i="4"/>
  <c r="H10" i="3" s="1"/>
  <c r="AN6" i="4"/>
  <c r="H11" i="3" s="1"/>
  <c r="AN7" i="4"/>
  <c r="H12" i="3" s="1"/>
  <c r="AN8" i="4"/>
  <c r="H13" i="3" s="1"/>
  <c r="AN9" i="4"/>
  <c r="H14" i="3" s="1"/>
  <c r="AN3" i="4"/>
  <c r="H8" i="3" s="1"/>
  <c r="AM4" i="4"/>
  <c r="AM5"/>
  <c r="AM6"/>
  <c r="AM7"/>
  <c r="AM8"/>
  <c r="AM9"/>
  <c r="AM3"/>
  <c r="G15" i="3" s="1"/>
  <c r="AL4" i="4"/>
  <c r="F9" i="3" s="1"/>
  <c r="AL5" i="4"/>
  <c r="AL6"/>
  <c r="F11" i="3" s="1"/>
  <c r="AL7" i="4"/>
  <c r="AL8"/>
  <c r="F13" i="3" s="1"/>
  <c r="AL9" i="4"/>
  <c r="AL3"/>
  <c r="F8" i="3" s="1"/>
  <c r="I13" l="1"/>
  <c r="I11"/>
  <c r="I9"/>
  <c r="H15"/>
  <c r="F14"/>
  <c r="I14" s="1"/>
  <c r="F12"/>
  <c r="I12" s="1"/>
  <c r="F10"/>
  <c r="I10" s="1"/>
  <c r="I8"/>
  <c r="E16" i="1"/>
  <c r="D16"/>
  <c r="D15"/>
  <c r="E6"/>
  <c r="E7"/>
  <c r="E8"/>
  <c r="E9"/>
  <c r="E10"/>
  <c r="E11"/>
  <c r="E12"/>
  <c r="E13"/>
  <c r="E14"/>
  <c r="E15"/>
  <c r="E5"/>
  <c r="D6"/>
  <c r="D7"/>
  <c r="D8"/>
  <c r="D9"/>
  <c r="D10"/>
  <c r="D11"/>
  <c r="D12"/>
  <c r="D13"/>
  <c r="D14"/>
  <c r="D5"/>
  <c r="C16"/>
  <c r="I15" i="3" l="1"/>
  <c r="F15"/>
</calcChain>
</file>

<file path=xl/sharedStrings.xml><?xml version="1.0" encoding="utf-8"?>
<sst xmlns="http://schemas.openxmlformats.org/spreadsheetml/2006/main" count="205" uniqueCount="60">
  <si>
    <t>ВНИМАНИЕ</t>
  </si>
  <si>
    <t>Скидка</t>
  </si>
  <si>
    <t>Скидка по клубным картам</t>
  </si>
  <si>
    <t>Наименование товара</t>
  </si>
  <si>
    <t>Цена</t>
  </si>
  <si>
    <t>Стоимост со скидкой 12%</t>
  </si>
  <si>
    <t>Стоимость со скидкой 24%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</si>
  <si>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</si>
  <si>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</si>
  <si>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</si>
  <si>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</si>
  <si>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</si>
  <si>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</si>
  <si>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</si>
  <si>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</si>
  <si>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Цифровой фотоаппарат</t>
  </si>
  <si>
    <t>DVD плеер</t>
  </si>
  <si>
    <t>MP - 3 плеер</t>
  </si>
  <si>
    <t>Итого</t>
  </si>
  <si>
    <t>Оплата за раб.дни</t>
  </si>
  <si>
    <t>Оплата за больничный</t>
  </si>
  <si>
    <t>Оплата за отпускные</t>
  </si>
  <si>
    <t>№ п/п</t>
  </si>
  <si>
    <t>Ф.И.О.</t>
  </si>
  <si>
    <t>Должность</t>
  </si>
  <si>
    <t>Ставка</t>
  </si>
  <si>
    <t xml:space="preserve">Оплата за </t>
  </si>
  <si>
    <t>раб.дней</t>
  </si>
  <si>
    <t>больничный</t>
  </si>
  <si>
    <t>отпускные</t>
  </si>
  <si>
    <t>Итого к оплате</t>
  </si>
  <si>
    <t>Шакирова Г.Г.</t>
  </si>
  <si>
    <t>Хамитова Р.З.</t>
  </si>
  <si>
    <t>Закирова Л.Б.</t>
  </si>
  <si>
    <t>Денисенко М.А.</t>
  </si>
  <si>
    <t>Бикбулатова И.В.</t>
  </si>
  <si>
    <t>Гареева Л.Р.</t>
  </si>
  <si>
    <t>Галимова Р.Б.</t>
  </si>
  <si>
    <t>Врач-эпид.</t>
  </si>
  <si>
    <t>Пом.эпид</t>
  </si>
  <si>
    <t>Ст м/с</t>
  </si>
  <si>
    <t>М/с</t>
  </si>
  <si>
    <t>Сан.</t>
  </si>
  <si>
    <t>Дезинф.</t>
  </si>
  <si>
    <t>№</t>
  </si>
  <si>
    <t>Кол-во раб.дней</t>
  </si>
  <si>
    <t>Кол-во больничных дней</t>
  </si>
  <si>
    <t>Часы</t>
  </si>
  <si>
    <t>Кол-во отпускных дней</t>
  </si>
  <si>
    <t>О</t>
  </si>
  <si>
    <t>В</t>
  </si>
  <si>
    <t>Б/Л</t>
  </si>
  <si>
    <t>Зачетная оценка</t>
  </si>
  <si>
    <t>ФИО</t>
  </si>
  <si>
    <t>Дата проведения занятий</t>
  </si>
  <si>
    <t>Иванов</t>
  </si>
  <si>
    <t>Петров</t>
  </si>
  <si>
    <t>Сидоров</t>
  </si>
  <si>
    <t>Кузьмин</t>
  </si>
  <si>
    <t>ТАБЕЛЬ ИЮЛЬ 2010 ГОД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</si>
</sst>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ouble">
        <color indexed="64"/>
      </top>
      <bottom style="dashDotDot">
        <color indexed="64"/>
      </bottom>
      <diagonal/>
    </border>
    <border>
      <left/>
      <right/>
      <top style="double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ouble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/>
      <diagonal/>
    </border>
    <border>
      <left style="double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ouble">
        <color indexed="64"/>
      </top>
      <bottom/>
      <diagonal/>
    </border>
    <border>
      <left style="dashDotDot">
        <color indexed="64"/>
      </left>
      <right style="double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5" xfId="0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0" fillId="0" borderId="14" xfId="0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0" xfId="0" applyBorder="1" applyAlignment="1">
      <alignment horizontal="center"/>
    </xf>
    <xf numFmtId="14" fontId="0" fillId="0" borderId="30" xfId="0" applyNumberFormat="1" applyBorder="1"/>
    <xf numFmtId="164" fontId="0" fillId="0" borderId="3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 textRotation="90"/>
    </xf>
    <xf numFmtId="0" fontId="1" fillId="0" borderId="26" xfId="0" applyFont="1" applyBorder="1" applyAlignment="1">
      <alignment horizontal="center" textRotation="9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textRotation="90"/>
    </xf>
    <xf numFmtId="0" fontId="0" fillId="0" borderId="29" xfId="0" applyBorder="1" applyAlignment="1">
      <alignment horizontal="left"/>
    </xf>
    <xf numFmtId="0" fontId="2" fillId="0" borderId="29" xfId="0" applyFont="1" applyBorder="1"/>
    <xf numFmtId="0" fontId="2" fillId="0" borderId="29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'Зачетная оценка'!$I$2</c:f>
              <c:strCache>
                <c:ptCount val="1"/>
                <c:pt idx="0">
                  <c:v>Зачетная оценка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1.5737860892388454E-2"/>
                  <c:y val="-1.829833770778652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3663823272090991E-2"/>
                  <c:y val="9.4868766404199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9.2541119860017493E-2"/>
                  <c:y val="-7.709499854184895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2.8184601924759406E-3"/>
                  <c:y val="-5.0395888013998261E-2"/>
                </c:manualLayout>
              </c:layout>
              <c:dLblPos val="bestFit"/>
              <c:showCatName val="1"/>
              <c:showPercent val="1"/>
            </c:dLbl>
            <c:dLblPos val="bestFit"/>
            <c:showCatName val="1"/>
            <c:showPercent val="1"/>
            <c:showLeaderLines val="1"/>
          </c:dLbls>
          <c:cat>
            <c:strRef>
              <c:f>'Зачетная оценка'!$B$3:$B$7</c:f>
              <c:strCache>
                <c:ptCount val="5"/>
                <c:pt idx="1">
                  <c:v>Иванов</c:v>
                </c:pt>
                <c:pt idx="2">
                  <c:v>Петров</c:v>
                </c:pt>
                <c:pt idx="3">
                  <c:v>Сидоров</c:v>
                </c:pt>
                <c:pt idx="4">
                  <c:v>Кузьмин</c:v>
                </c:pt>
              </c:strCache>
            </c:strRef>
          </c:cat>
          <c:val>
            <c:numRef>
              <c:f>'Зачетная оценка'!$I$3:$I$7</c:f>
              <c:numCache>
                <c:formatCode>0.0</c:formatCode>
                <c:ptCount val="5"/>
                <c:pt idx="1">
                  <c:v>3.3333333333333335</c:v>
                </c:pt>
                <c:pt idx="2">
                  <c:v>4</c:v>
                </c:pt>
                <c:pt idx="3">
                  <c:v>4.666666666666667</c:v>
                </c:pt>
                <c:pt idx="4">
                  <c:v>5</c:v>
                </c:pt>
              </c:numCache>
            </c:numRef>
          </c:val>
        </c:ser>
      </c:pie3DChart>
    </c:plotArea>
    <c:legend>
      <c:legendPos val="b"/>
      <c:layout>
        <c:manualLayout>
          <c:xMode val="edge"/>
          <c:yMode val="edge"/>
          <c:x val="0.18330402449693792"/>
          <c:y val="0.89003235896882749"/>
          <c:w val="0.63339173228346457"/>
          <c:h val="8.2570380757199871E-2"/>
        </c:manualLayout>
      </c:layout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'Зачетная оценка'!$B$4</c:f>
              <c:strCache>
                <c:ptCount val="1"/>
                <c:pt idx="0">
                  <c:v>Иванов</c:v>
                </c:pt>
              </c:strCache>
            </c:strRef>
          </c:tx>
          <c:dLbls>
            <c:showVal val="1"/>
          </c:dLbls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оценка'!$C$4:$H$4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оценка'!$B$5</c:f>
              <c:strCache>
                <c:ptCount val="1"/>
                <c:pt idx="0">
                  <c:v>Петров</c:v>
                </c:pt>
              </c:strCache>
            </c:strRef>
          </c:tx>
          <c:dLbls>
            <c:showVal val="1"/>
          </c:dLbls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оценка'!$C$5:$H$5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оценка'!$B$6</c:f>
              <c:strCache>
                <c:ptCount val="1"/>
                <c:pt idx="0">
                  <c:v>Сидоров</c:v>
                </c:pt>
              </c:strCache>
            </c:strRef>
          </c:tx>
          <c:dLbls>
            <c:showVal val="1"/>
          </c:dLbls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оценка'!$C$6:$H$6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оценка'!$B$7</c:f>
              <c:strCache>
                <c:ptCount val="1"/>
                <c:pt idx="0">
                  <c:v>Кузьмин</c:v>
                </c:pt>
              </c:strCache>
            </c:strRef>
          </c:tx>
          <c:dLbls>
            <c:showVal val="1"/>
          </c:dLbls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оценка'!$C$7:$H$7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Val val="1"/>
        </c:dLbls>
        <c:shape val="box"/>
        <c:axId val="44068224"/>
        <c:axId val="44309120"/>
        <c:axId val="0"/>
      </c:bar3DChart>
      <c:catAx>
        <c:axId val="4406822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44309120"/>
        <c:crosses val="autoZero"/>
        <c:auto val="1"/>
        <c:lblAlgn val="ctr"/>
        <c:lblOffset val="100"/>
      </c:catAx>
      <c:valAx>
        <c:axId val="44309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/>
        </c:title>
        <c:numFmt formatCode="General" sourceLinked="1"/>
        <c:tickLblPos val="nextTo"/>
        <c:crossAx val="4406822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1</xdr:row>
      <xdr:rowOff>19050</xdr:rowOff>
    </xdr:from>
    <xdr:to>
      <xdr:col>17</xdr:col>
      <xdr:colOff>114300</xdr:colOff>
      <xdr:row>15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9</xdr:row>
      <xdr:rowOff>38100</xdr:rowOff>
    </xdr:from>
    <xdr:to>
      <xdr:col>9</xdr:col>
      <xdr:colOff>190500</xdr:colOff>
      <xdr:row>28</xdr:row>
      <xdr:rowOff>47625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6"/>
  <sheetViews>
    <sheetView tabSelected="1" workbookViewId="0">
      <selection activeCell="E16" sqref="E16"/>
    </sheetView>
  </sheetViews>
  <sheetFormatPr defaultRowHeight="15"/>
  <cols>
    <col min="2" max="2" width="26.7109375" customWidth="1"/>
    <col min="4" max="4" width="23.85546875" customWidth="1"/>
    <col min="5" max="5" width="25.7109375" customWidth="1"/>
  </cols>
  <sheetData>
    <row r="1" spans="2:5">
      <c r="B1" s="26" t="s">
        <v>0</v>
      </c>
      <c r="C1" s="26"/>
      <c r="D1" s="26"/>
      <c r="E1" s="26"/>
    </row>
    <row r="2" spans="2:5" ht="19.5" customHeight="1">
      <c r="B2" t="s">
        <v>1</v>
      </c>
      <c r="C2" s="1">
        <v>0.12</v>
      </c>
    </row>
    <row r="3" spans="2:5" ht="19.5" customHeight="1" thickBot="1">
      <c r="B3" t="s">
        <v>2</v>
      </c>
      <c r="C3" s="1">
        <v>0.24</v>
      </c>
    </row>
    <row r="4" spans="2:5" ht="36.75" customHeight="1">
      <c r="B4" s="8" t="s">
        <v>3</v>
      </c>
      <c r="C4" s="9" t="s">
        <v>4</v>
      </c>
      <c r="D4" s="10" t="s">
        <v>5</v>
      </c>
      <c r="E4" s="11" t="s">
        <v>6</v>
      </c>
    </row>
    <row r="5" spans="2:5">
      <c r="B5" s="6" t="s">
        <v>7</v>
      </c>
      <c r="C5" s="3">
        <v>35000</v>
      </c>
      <c r="D5" s="3">
        <f>C5-C5*$C$2</f>
        <v>30800</v>
      </c>
      <c r="E5" s="4">
        <f>C5-C5*$C$3</f>
        <v>26600</v>
      </c>
    </row>
    <row r="6" spans="2:5">
      <c r="B6" s="6" t="s">
        <v>8</v>
      </c>
      <c r="C6" s="3">
        <v>7000</v>
      </c>
      <c r="D6" s="3">
        <f t="shared" ref="D6:D15" si="0">C6-C6*$C$2</f>
        <v>6160</v>
      </c>
      <c r="E6" s="4">
        <f t="shared" ref="E6:E15" si="1">C6-C6*$C$3</f>
        <v>5320</v>
      </c>
    </row>
    <row r="7" spans="2:5">
      <c r="B7" s="6" t="s">
        <v>9</v>
      </c>
      <c r="C7" s="3">
        <v>1200</v>
      </c>
      <c r="D7" s="3">
        <f t="shared" si="0"/>
        <v>1056</v>
      </c>
      <c r="E7" s="4">
        <f t="shared" si="1"/>
        <v>912</v>
      </c>
    </row>
    <row r="8" spans="2:5">
      <c r="B8" s="6" t="s">
        <v>10</v>
      </c>
      <c r="C8" s="3">
        <v>36800</v>
      </c>
      <c r="D8" s="3">
        <f t="shared" si="0"/>
        <v>32384</v>
      </c>
      <c r="E8" s="4">
        <f t="shared" si="1"/>
        <v>27968</v>
      </c>
    </row>
    <row r="9" spans="2:5">
      <c r="B9" s="6" t="s">
        <v>11</v>
      </c>
      <c r="C9" s="3">
        <v>4000</v>
      </c>
      <c r="D9" s="3">
        <f t="shared" si="0"/>
        <v>3520</v>
      </c>
      <c r="E9" s="4">
        <f t="shared" si="1"/>
        <v>3040</v>
      </c>
    </row>
    <row r="10" spans="2:5">
      <c r="B10" s="6" t="s">
        <v>12</v>
      </c>
      <c r="C10" s="3">
        <v>2500</v>
      </c>
      <c r="D10" s="3">
        <f t="shared" si="0"/>
        <v>2200</v>
      </c>
      <c r="E10" s="4">
        <f t="shared" si="1"/>
        <v>1900</v>
      </c>
    </row>
    <row r="11" spans="2:5">
      <c r="B11" s="6" t="s">
        <v>13</v>
      </c>
      <c r="C11" s="3">
        <v>1500</v>
      </c>
      <c r="D11" s="3">
        <f t="shared" si="0"/>
        <v>1320</v>
      </c>
      <c r="E11" s="4">
        <f t="shared" si="1"/>
        <v>1140</v>
      </c>
    </row>
    <row r="12" spans="2:5">
      <c r="B12" s="6" t="s">
        <v>14</v>
      </c>
      <c r="C12" s="3">
        <v>1200</v>
      </c>
      <c r="D12" s="3">
        <f t="shared" si="0"/>
        <v>1056</v>
      </c>
      <c r="E12" s="4">
        <f t="shared" si="1"/>
        <v>912</v>
      </c>
    </row>
    <row r="13" spans="2:5">
      <c r="B13" s="7" t="s">
        <v>16</v>
      </c>
      <c r="C13" s="5">
        <v>5100</v>
      </c>
      <c r="D13" s="3">
        <f t="shared" si="0"/>
        <v>4488</v>
      </c>
      <c r="E13" s="4">
        <f t="shared" si="1"/>
        <v>3876</v>
      </c>
    </row>
    <row r="14" spans="2:5">
      <c r="B14" s="7" t="s">
        <v>17</v>
      </c>
      <c r="C14" s="5">
        <v>3400</v>
      </c>
      <c r="D14" s="3">
        <f t="shared" si="0"/>
        <v>2992</v>
      </c>
      <c r="E14" s="4">
        <f t="shared" si="1"/>
        <v>2584</v>
      </c>
    </row>
    <row r="15" spans="2:5">
      <c r="B15" s="7" t="s">
        <v>15</v>
      </c>
      <c r="C15" s="5">
        <v>8700</v>
      </c>
      <c r="D15" s="3">
        <f t="shared" si="0"/>
        <v>7656</v>
      </c>
      <c r="E15" s="4">
        <f t="shared" si="1"/>
        <v>6612</v>
      </c>
    </row>
    <row r="16" spans="2:5" ht="15.75" thickBot="1">
      <c r="B16" s="12" t="s">
        <v>18</v>
      </c>
      <c r="C16" s="13">
        <f>SUM(C5:C15)</f>
        <v>106400</v>
      </c>
      <c r="D16" s="13">
        <f>SUM(D5:D15)</f>
        <v>93632</v>
      </c>
      <c r="E16" s="14">
        <f>SUM(E5:E15)</f>
        <v>80864</v>
      </c>
    </row>
  </sheetData>
  <mergeCells count="1"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6"/>
  <sheetViews>
    <sheetView workbookViewId="0">
      <selection activeCell="I15" sqref="I15"/>
    </sheetView>
  </sheetViews>
  <sheetFormatPr defaultRowHeight="15"/>
  <cols>
    <col min="2" max="2" width="9.140625" customWidth="1"/>
    <col min="3" max="3" width="15.42578125" customWidth="1"/>
    <col min="4" max="4" width="14.28515625" customWidth="1"/>
    <col min="7" max="7" width="13.140625" customWidth="1"/>
    <col min="8" max="8" width="11.28515625" customWidth="1"/>
    <col min="9" max="9" width="11.5703125" customWidth="1"/>
  </cols>
  <sheetData>
    <row r="2" spans="2:11">
      <c r="B2" s="29" t="s">
        <v>19</v>
      </c>
      <c r="C2" s="30"/>
      <c r="D2" s="31"/>
      <c r="E2" s="16">
        <v>350</v>
      </c>
    </row>
    <row r="3" spans="2:11">
      <c r="B3" s="29" t="s">
        <v>20</v>
      </c>
      <c r="C3" s="30"/>
      <c r="D3" s="31"/>
      <c r="E3" s="16">
        <v>270</v>
      </c>
    </row>
    <row r="4" spans="2:11">
      <c r="B4" s="29" t="s">
        <v>21</v>
      </c>
      <c r="C4" s="30"/>
      <c r="D4" s="31"/>
      <c r="E4" s="16">
        <v>485</v>
      </c>
    </row>
    <row r="5" spans="2:11" ht="15.75" thickBot="1"/>
    <row r="6" spans="2:11" ht="15.75" thickTop="1">
      <c r="B6" s="35" t="s">
        <v>22</v>
      </c>
      <c r="C6" s="37" t="s">
        <v>23</v>
      </c>
      <c r="D6" s="37" t="s">
        <v>24</v>
      </c>
      <c r="E6" s="39" t="s">
        <v>25</v>
      </c>
      <c r="F6" s="32" t="s">
        <v>26</v>
      </c>
      <c r="G6" s="33"/>
      <c r="H6" s="34"/>
      <c r="I6" s="27" t="s">
        <v>30</v>
      </c>
    </row>
    <row r="7" spans="2:11" ht="25.5" customHeight="1">
      <c r="B7" s="36"/>
      <c r="C7" s="38"/>
      <c r="D7" s="38"/>
      <c r="E7" s="40"/>
      <c r="F7" s="16" t="s">
        <v>27</v>
      </c>
      <c r="G7" s="16" t="s">
        <v>28</v>
      </c>
      <c r="H7" s="16" t="s">
        <v>29</v>
      </c>
      <c r="I7" s="28"/>
    </row>
    <row r="8" spans="2:11">
      <c r="B8" s="17">
        <v>1</v>
      </c>
      <c r="C8" s="2" t="s">
        <v>31</v>
      </c>
      <c r="D8" s="3" t="s">
        <v>38</v>
      </c>
      <c r="E8" s="3">
        <v>1</v>
      </c>
      <c r="F8" s="3">
        <f>$E$2*Табель!AL3</f>
        <v>4550</v>
      </c>
      <c r="G8" s="3">
        <f>Табель!AM3*$E$3</f>
        <v>1350</v>
      </c>
      <c r="H8" s="3">
        <f>$E$4*Табель!AN3</f>
        <v>2425</v>
      </c>
      <c r="I8" s="48">
        <f>SUM(F8:H8)</f>
        <v>8325</v>
      </c>
    </row>
    <row r="9" spans="2:11">
      <c r="B9" s="17">
        <v>2</v>
      </c>
      <c r="C9" s="2" t="s">
        <v>32</v>
      </c>
      <c r="D9" s="3" t="s">
        <v>39</v>
      </c>
      <c r="E9" s="3">
        <v>1</v>
      </c>
      <c r="F9" s="3">
        <f>$E$2*Табель!AL4</f>
        <v>5250</v>
      </c>
      <c r="G9" s="3">
        <f>Табель!AM4*$E$3</f>
        <v>1350</v>
      </c>
      <c r="H9" s="3">
        <f>$E$4*Табель!AN4</f>
        <v>1455</v>
      </c>
      <c r="I9" s="48">
        <f t="shared" ref="I9:I14" si="0">SUM(F9:H9)</f>
        <v>8055</v>
      </c>
      <c r="K9" s="18"/>
    </row>
    <row r="10" spans="2:11">
      <c r="B10" s="17">
        <v>3</v>
      </c>
      <c r="C10" s="2" t="s">
        <v>33</v>
      </c>
      <c r="D10" s="3" t="s">
        <v>40</v>
      </c>
      <c r="E10" s="3">
        <v>1</v>
      </c>
      <c r="F10" s="3">
        <f>$E$2*Табель!AL5</f>
        <v>6300</v>
      </c>
      <c r="G10" s="3">
        <f>Табель!AM5*$E$3</f>
        <v>0</v>
      </c>
      <c r="H10" s="3">
        <f>$E$4*Табель!AN5</f>
        <v>2425</v>
      </c>
      <c r="I10" s="48">
        <f t="shared" si="0"/>
        <v>8725</v>
      </c>
    </row>
    <row r="11" spans="2:11">
      <c r="B11" s="17">
        <v>4</v>
      </c>
      <c r="C11" s="2" t="s">
        <v>34</v>
      </c>
      <c r="D11" s="3" t="s">
        <v>41</v>
      </c>
      <c r="E11" s="3">
        <v>1</v>
      </c>
      <c r="F11" s="3">
        <f>$E$2*Табель!AL6</f>
        <v>3500</v>
      </c>
      <c r="G11" s="3">
        <f>Табель!AM6*$E$3</f>
        <v>0</v>
      </c>
      <c r="H11" s="3">
        <f>$E$4*Табель!AN6</f>
        <v>6305</v>
      </c>
      <c r="I11" s="48">
        <f t="shared" si="0"/>
        <v>9805</v>
      </c>
    </row>
    <row r="12" spans="2:11">
      <c r="B12" s="17">
        <v>5</v>
      </c>
      <c r="C12" s="2" t="s">
        <v>35</v>
      </c>
      <c r="D12" s="3" t="s">
        <v>42</v>
      </c>
      <c r="E12" s="3">
        <v>1</v>
      </c>
      <c r="F12" s="3">
        <f>$E$2*Табель!AL7</f>
        <v>3500</v>
      </c>
      <c r="G12" s="3">
        <f>Табель!AM7*$E$3</f>
        <v>0</v>
      </c>
      <c r="H12" s="3">
        <f>$E$4*Табель!AN7</f>
        <v>6305</v>
      </c>
      <c r="I12" s="48">
        <f t="shared" si="0"/>
        <v>9805</v>
      </c>
    </row>
    <row r="13" spans="2:11">
      <c r="B13" s="17">
        <v>6</v>
      </c>
      <c r="C13" s="2" t="s">
        <v>36</v>
      </c>
      <c r="D13" s="3" t="s">
        <v>42</v>
      </c>
      <c r="E13" s="3">
        <v>1</v>
      </c>
      <c r="F13" s="3">
        <f>$E$2*Табель!AL8</f>
        <v>4550</v>
      </c>
      <c r="G13" s="3">
        <f>Табель!AM8*$E$3</f>
        <v>0</v>
      </c>
      <c r="H13" s="3">
        <f>$E$4*Табель!AN8</f>
        <v>4850</v>
      </c>
      <c r="I13" s="48">
        <f t="shared" si="0"/>
        <v>9400</v>
      </c>
    </row>
    <row r="14" spans="2:11">
      <c r="B14" s="17">
        <v>7</v>
      </c>
      <c r="C14" s="2" t="s">
        <v>37</v>
      </c>
      <c r="D14" s="3" t="s">
        <v>43</v>
      </c>
      <c r="E14" s="3">
        <v>1</v>
      </c>
      <c r="F14" s="3">
        <f>$E$2*Табель!AL9</f>
        <v>3500</v>
      </c>
      <c r="G14" s="3">
        <f>Табель!AM9*$E$3</f>
        <v>2700</v>
      </c>
      <c r="H14" s="3">
        <f>$E$4*Табель!AN9</f>
        <v>1455</v>
      </c>
      <c r="I14" s="48">
        <f t="shared" si="0"/>
        <v>7655</v>
      </c>
    </row>
    <row r="15" spans="2:11" ht="15.75" thickBot="1">
      <c r="B15" s="19" t="s">
        <v>18</v>
      </c>
      <c r="C15" s="15"/>
      <c r="D15" s="49"/>
      <c r="E15" s="49">
        <f>SUM(E8:E14)</f>
        <v>7</v>
      </c>
      <c r="F15" s="49">
        <f>SUM(F8:F14)</f>
        <v>31150</v>
      </c>
      <c r="G15" s="49">
        <f>SUM(G8:G14)</f>
        <v>5400</v>
      </c>
      <c r="H15" s="49">
        <f>SUM(H8:H14)</f>
        <v>25220</v>
      </c>
      <c r="I15" s="50">
        <f>SUM(I8:I14)</f>
        <v>61770</v>
      </c>
    </row>
    <row r="16" spans="2:11" ht="15.75" thickTop="1"/>
  </sheetData>
  <mergeCells count="9">
    <mergeCell ref="I6:I7"/>
    <mergeCell ref="B2:D2"/>
    <mergeCell ref="B3:D3"/>
    <mergeCell ref="B4:D4"/>
    <mergeCell ref="F6:H6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N9"/>
  <sheetViews>
    <sheetView topLeftCell="D1" workbookViewId="0">
      <selection activeCell="AM3" sqref="AM3"/>
    </sheetView>
  </sheetViews>
  <sheetFormatPr defaultRowHeight="15"/>
  <cols>
    <col min="2" max="2" width="2.7109375" customWidth="1"/>
    <col min="3" max="3" width="16.85546875" customWidth="1"/>
    <col min="4" max="4" width="11.140625" customWidth="1"/>
    <col min="5" max="36" width="3.7109375" style="51" customWidth="1"/>
    <col min="37" max="40" width="6.28515625" customWidth="1"/>
  </cols>
  <sheetData>
    <row r="1" spans="2:40" ht="15.75" thickBot="1">
      <c r="D1" s="56" t="s">
        <v>59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</row>
    <row r="2" spans="2:40" ht="65.25" thickBot="1">
      <c r="B2" s="20" t="s">
        <v>44</v>
      </c>
      <c r="C2" s="20" t="s">
        <v>23</v>
      </c>
      <c r="D2" s="20" t="s">
        <v>24</v>
      </c>
      <c r="E2" s="52" t="s">
        <v>25</v>
      </c>
      <c r="F2" s="21">
        <v>1</v>
      </c>
      <c r="G2" s="21">
        <v>2</v>
      </c>
      <c r="H2" s="21">
        <v>3</v>
      </c>
      <c r="I2" s="21">
        <v>4</v>
      </c>
      <c r="J2" s="21">
        <v>5</v>
      </c>
      <c r="K2" s="21">
        <v>6</v>
      </c>
      <c r="L2" s="21">
        <v>7</v>
      </c>
      <c r="M2" s="21">
        <v>8</v>
      </c>
      <c r="N2" s="21">
        <v>9</v>
      </c>
      <c r="O2" s="21">
        <v>10</v>
      </c>
      <c r="P2" s="21">
        <v>11</v>
      </c>
      <c r="Q2" s="21">
        <v>12</v>
      </c>
      <c r="R2" s="21">
        <v>13</v>
      </c>
      <c r="S2" s="21">
        <v>14</v>
      </c>
      <c r="T2" s="21">
        <v>15</v>
      </c>
      <c r="U2" s="21">
        <v>16</v>
      </c>
      <c r="V2" s="21">
        <v>17</v>
      </c>
      <c r="W2" s="21">
        <v>18</v>
      </c>
      <c r="X2" s="21">
        <v>19</v>
      </c>
      <c r="Y2" s="21">
        <v>20</v>
      </c>
      <c r="Z2" s="21">
        <v>21</v>
      </c>
      <c r="AA2" s="21">
        <v>22</v>
      </c>
      <c r="AB2" s="21">
        <v>23</v>
      </c>
      <c r="AC2" s="21">
        <v>24</v>
      </c>
      <c r="AD2" s="21">
        <v>25</v>
      </c>
      <c r="AE2" s="21">
        <v>26</v>
      </c>
      <c r="AF2" s="21">
        <v>27</v>
      </c>
      <c r="AG2" s="21">
        <v>28</v>
      </c>
      <c r="AH2" s="21">
        <v>29</v>
      </c>
      <c r="AI2" s="21">
        <v>30</v>
      </c>
      <c r="AJ2" s="21">
        <v>31</v>
      </c>
      <c r="AK2" s="54" t="s">
        <v>47</v>
      </c>
      <c r="AL2" s="55" t="s">
        <v>45</v>
      </c>
      <c r="AM2" s="55" t="s">
        <v>46</v>
      </c>
      <c r="AN2" s="55" t="s">
        <v>48</v>
      </c>
    </row>
    <row r="3" spans="2:40" ht="15.75" thickBot="1">
      <c r="B3" s="53">
        <v>1</v>
      </c>
      <c r="C3" s="20" t="s">
        <v>31</v>
      </c>
      <c r="D3" s="20" t="s">
        <v>38</v>
      </c>
      <c r="E3" s="21">
        <v>1</v>
      </c>
      <c r="F3" s="21" t="s">
        <v>49</v>
      </c>
      <c r="G3" s="21" t="s">
        <v>49</v>
      </c>
      <c r="H3" s="21" t="s">
        <v>49</v>
      </c>
      <c r="I3" s="21" t="s">
        <v>49</v>
      </c>
      <c r="J3" s="21" t="s">
        <v>49</v>
      </c>
      <c r="K3" s="21" t="s">
        <v>50</v>
      </c>
      <c r="L3" s="21" t="s">
        <v>50</v>
      </c>
      <c r="M3" s="21">
        <v>8</v>
      </c>
      <c r="N3" s="21">
        <v>8</v>
      </c>
      <c r="O3" s="21">
        <v>8</v>
      </c>
      <c r="P3" s="21">
        <v>8</v>
      </c>
      <c r="Q3" s="21">
        <v>8</v>
      </c>
      <c r="R3" s="21" t="s">
        <v>50</v>
      </c>
      <c r="S3" s="21" t="s">
        <v>50</v>
      </c>
      <c r="T3" s="21">
        <v>8</v>
      </c>
      <c r="U3" s="21">
        <v>8</v>
      </c>
      <c r="V3" s="21">
        <v>8</v>
      </c>
      <c r="W3" s="21">
        <v>8</v>
      </c>
      <c r="X3" s="21">
        <v>8</v>
      </c>
      <c r="Y3" s="21" t="s">
        <v>50</v>
      </c>
      <c r="Z3" s="21" t="s">
        <v>50</v>
      </c>
      <c r="AA3" s="21" t="s">
        <v>51</v>
      </c>
      <c r="AB3" s="21" t="s">
        <v>51</v>
      </c>
      <c r="AC3" s="21" t="s">
        <v>51</v>
      </c>
      <c r="AD3" s="21" t="s">
        <v>51</v>
      </c>
      <c r="AE3" s="21" t="s">
        <v>51</v>
      </c>
      <c r="AF3" s="21" t="s">
        <v>50</v>
      </c>
      <c r="AG3" s="21" t="s">
        <v>50</v>
      </c>
      <c r="AH3" s="21">
        <v>8</v>
      </c>
      <c r="AI3" s="21">
        <v>8</v>
      </c>
      <c r="AJ3" s="21">
        <v>8</v>
      </c>
      <c r="AK3" s="21">
        <f>SUM(F3:AJ3)</f>
        <v>104</v>
      </c>
      <c r="AL3" s="21">
        <f>COUNTIF(F3:AJ3,8)</f>
        <v>13</v>
      </c>
      <c r="AM3" s="21">
        <f>COUNTIF(F3:AJ3,"Б/Л")</f>
        <v>5</v>
      </c>
      <c r="AN3" s="21">
        <f>COUNTIF(F3:AJ3,"О")</f>
        <v>5</v>
      </c>
    </row>
    <row r="4" spans="2:40" ht="15.75" thickBot="1">
      <c r="B4" s="53">
        <v>2</v>
      </c>
      <c r="C4" s="20" t="s">
        <v>32</v>
      </c>
      <c r="D4" s="20" t="s">
        <v>39</v>
      </c>
      <c r="E4" s="21">
        <v>1</v>
      </c>
      <c r="F4" s="21">
        <v>8</v>
      </c>
      <c r="G4" s="21">
        <v>8</v>
      </c>
      <c r="H4" s="21">
        <v>8</v>
      </c>
      <c r="I4" s="21">
        <v>8</v>
      </c>
      <c r="J4" s="21">
        <v>8</v>
      </c>
      <c r="K4" s="21" t="s">
        <v>50</v>
      </c>
      <c r="L4" s="21" t="s">
        <v>50</v>
      </c>
      <c r="M4" s="21">
        <v>8</v>
      </c>
      <c r="N4" s="21">
        <v>8</v>
      </c>
      <c r="O4" s="21">
        <v>8</v>
      </c>
      <c r="P4" s="21">
        <v>8</v>
      </c>
      <c r="Q4" s="21">
        <v>8</v>
      </c>
      <c r="R4" s="21" t="s">
        <v>50</v>
      </c>
      <c r="S4" s="21" t="s">
        <v>50</v>
      </c>
      <c r="T4" s="21" t="s">
        <v>51</v>
      </c>
      <c r="U4" s="21" t="s">
        <v>51</v>
      </c>
      <c r="V4" s="21" t="s">
        <v>51</v>
      </c>
      <c r="W4" s="21" t="s">
        <v>51</v>
      </c>
      <c r="X4" s="21" t="s">
        <v>51</v>
      </c>
      <c r="Y4" s="21" t="s">
        <v>50</v>
      </c>
      <c r="Z4" s="21" t="s">
        <v>50</v>
      </c>
      <c r="AA4" s="21">
        <v>8</v>
      </c>
      <c r="AB4" s="21">
        <v>8</v>
      </c>
      <c r="AC4" s="21">
        <v>8</v>
      </c>
      <c r="AD4" s="21">
        <v>8</v>
      </c>
      <c r="AE4" s="21">
        <v>8</v>
      </c>
      <c r="AF4" s="21" t="s">
        <v>50</v>
      </c>
      <c r="AG4" s="21" t="s">
        <v>50</v>
      </c>
      <c r="AH4" s="21" t="s">
        <v>49</v>
      </c>
      <c r="AI4" s="21" t="s">
        <v>49</v>
      </c>
      <c r="AJ4" s="21" t="s">
        <v>49</v>
      </c>
      <c r="AK4" s="21">
        <f t="shared" ref="AK4:AK9" si="0">SUM(F4:AJ4)</f>
        <v>120</v>
      </c>
      <c r="AL4" s="21">
        <f t="shared" ref="AL4:AL9" si="1">COUNTIF(F4:AJ4,8)</f>
        <v>15</v>
      </c>
      <c r="AM4" s="21">
        <f t="shared" ref="AM4:AM9" si="2">COUNTIF(F4:AJ4,"Б/Л")</f>
        <v>5</v>
      </c>
      <c r="AN4" s="21">
        <f t="shared" ref="AN4:AN9" si="3">COUNTIF(F4:AJ4,"О")</f>
        <v>3</v>
      </c>
    </row>
    <row r="5" spans="2:40" ht="15.75" thickBot="1">
      <c r="B5" s="53">
        <v>3</v>
      </c>
      <c r="C5" s="20" t="s">
        <v>33</v>
      </c>
      <c r="D5" s="20" t="s">
        <v>40</v>
      </c>
      <c r="E5" s="21">
        <v>1</v>
      </c>
      <c r="F5" s="21">
        <v>8</v>
      </c>
      <c r="G5" s="21">
        <v>8</v>
      </c>
      <c r="H5" s="21">
        <v>8</v>
      </c>
      <c r="I5" s="21">
        <v>8</v>
      </c>
      <c r="J5" s="21">
        <v>8</v>
      </c>
      <c r="K5" s="21" t="s">
        <v>50</v>
      </c>
      <c r="L5" s="21" t="s">
        <v>50</v>
      </c>
      <c r="M5" s="21" t="s">
        <v>49</v>
      </c>
      <c r="N5" s="21" t="s">
        <v>49</v>
      </c>
      <c r="O5" s="21" t="s">
        <v>49</v>
      </c>
      <c r="P5" s="21" t="s">
        <v>49</v>
      </c>
      <c r="Q5" s="21" t="s">
        <v>49</v>
      </c>
      <c r="R5" s="21" t="s">
        <v>50</v>
      </c>
      <c r="S5" s="21" t="s">
        <v>50</v>
      </c>
      <c r="T5" s="21">
        <v>8</v>
      </c>
      <c r="U5" s="21">
        <v>8</v>
      </c>
      <c r="V5" s="21">
        <v>8</v>
      </c>
      <c r="W5" s="21">
        <v>8</v>
      </c>
      <c r="X5" s="21">
        <v>8</v>
      </c>
      <c r="Y5" s="21" t="s">
        <v>50</v>
      </c>
      <c r="Z5" s="21" t="s">
        <v>50</v>
      </c>
      <c r="AA5" s="21">
        <v>8</v>
      </c>
      <c r="AB5" s="21">
        <v>8</v>
      </c>
      <c r="AC5" s="21">
        <v>8</v>
      </c>
      <c r="AD5" s="21">
        <v>8</v>
      </c>
      <c r="AE5" s="21">
        <v>8</v>
      </c>
      <c r="AF5" s="21" t="s">
        <v>50</v>
      </c>
      <c r="AG5" s="21" t="s">
        <v>50</v>
      </c>
      <c r="AH5" s="21">
        <v>8</v>
      </c>
      <c r="AI5" s="21">
        <v>8</v>
      </c>
      <c r="AJ5" s="21">
        <v>8</v>
      </c>
      <c r="AK5" s="21">
        <f t="shared" si="0"/>
        <v>144</v>
      </c>
      <c r="AL5" s="21">
        <f t="shared" si="1"/>
        <v>18</v>
      </c>
      <c r="AM5" s="21">
        <f t="shared" si="2"/>
        <v>0</v>
      </c>
      <c r="AN5" s="21">
        <f t="shared" si="3"/>
        <v>5</v>
      </c>
    </row>
    <row r="6" spans="2:40" ht="15.75" thickBot="1">
      <c r="B6" s="53">
        <v>4</v>
      </c>
      <c r="C6" s="20" t="s">
        <v>34</v>
      </c>
      <c r="D6" s="20" t="s">
        <v>41</v>
      </c>
      <c r="E6" s="21">
        <v>1</v>
      </c>
      <c r="F6" s="21">
        <v>8</v>
      </c>
      <c r="G6" s="21">
        <v>8</v>
      </c>
      <c r="H6" s="21">
        <v>8</v>
      </c>
      <c r="I6" s="21">
        <v>8</v>
      </c>
      <c r="J6" s="21">
        <v>8</v>
      </c>
      <c r="K6" s="21" t="s">
        <v>50</v>
      </c>
      <c r="L6" s="21" t="s">
        <v>50</v>
      </c>
      <c r="M6" s="21">
        <v>8</v>
      </c>
      <c r="N6" s="21">
        <v>8</v>
      </c>
      <c r="O6" s="21">
        <v>8</v>
      </c>
      <c r="P6" s="21">
        <v>8</v>
      </c>
      <c r="Q6" s="21">
        <v>8</v>
      </c>
      <c r="R6" s="21" t="s">
        <v>50</v>
      </c>
      <c r="S6" s="21" t="s">
        <v>50</v>
      </c>
      <c r="T6" s="21" t="s">
        <v>49</v>
      </c>
      <c r="U6" s="21" t="s">
        <v>49</v>
      </c>
      <c r="V6" s="21" t="s">
        <v>49</v>
      </c>
      <c r="W6" s="21" t="s">
        <v>49</v>
      </c>
      <c r="X6" s="21" t="s">
        <v>49</v>
      </c>
      <c r="Y6" s="21" t="s">
        <v>50</v>
      </c>
      <c r="Z6" s="21" t="s">
        <v>50</v>
      </c>
      <c r="AA6" s="21" t="s">
        <v>49</v>
      </c>
      <c r="AB6" s="21" t="s">
        <v>49</v>
      </c>
      <c r="AC6" s="21" t="s">
        <v>49</v>
      </c>
      <c r="AD6" s="21" t="s">
        <v>49</v>
      </c>
      <c r="AE6" s="21" t="s">
        <v>49</v>
      </c>
      <c r="AF6" s="21" t="s">
        <v>50</v>
      </c>
      <c r="AG6" s="21" t="s">
        <v>50</v>
      </c>
      <c r="AH6" s="21" t="s">
        <v>49</v>
      </c>
      <c r="AI6" s="21" t="s">
        <v>49</v>
      </c>
      <c r="AJ6" s="21" t="s">
        <v>49</v>
      </c>
      <c r="AK6" s="21">
        <f t="shared" si="0"/>
        <v>80</v>
      </c>
      <c r="AL6" s="21">
        <f t="shared" si="1"/>
        <v>10</v>
      </c>
      <c r="AM6" s="21">
        <f t="shared" si="2"/>
        <v>0</v>
      </c>
      <c r="AN6" s="21">
        <f t="shared" si="3"/>
        <v>13</v>
      </c>
    </row>
    <row r="7" spans="2:40" ht="15.75" thickBot="1">
      <c r="B7" s="53">
        <v>5</v>
      </c>
      <c r="C7" s="20" t="s">
        <v>35</v>
      </c>
      <c r="D7" s="20" t="s">
        <v>42</v>
      </c>
      <c r="E7" s="21">
        <v>1</v>
      </c>
      <c r="F7" s="21" t="s">
        <v>49</v>
      </c>
      <c r="G7" s="21" t="s">
        <v>49</v>
      </c>
      <c r="H7" s="21" t="s">
        <v>49</v>
      </c>
      <c r="I7" s="21" t="s">
        <v>49</v>
      </c>
      <c r="J7" s="21" t="s">
        <v>49</v>
      </c>
      <c r="K7" s="21" t="s">
        <v>50</v>
      </c>
      <c r="L7" s="21" t="s">
        <v>50</v>
      </c>
      <c r="M7" s="21" t="s">
        <v>49</v>
      </c>
      <c r="N7" s="21" t="s">
        <v>49</v>
      </c>
      <c r="O7" s="21" t="s">
        <v>49</v>
      </c>
      <c r="P7" s="21" t="s">
        <v>49</v>
      </c>
      <c r="Q7" s="21" t="s">
        <v>49</v>
      </c>
      <c r="R7" s="21" t="s">
        <v>50</v>
      </c>
      <c r="S7" s="21" t="s">
        <v>50</v>
      </c>
      <c r="T7" s="21">
        <v>8</v>
      </c>
      <c r="U7" s="21">
        <v>8</v>
      </c>
      <c r="V7" s="21">
        <v>8</v>
      </c>
      <c r="W7" s="21">
        <v>8</v>
      </c>
      <c r="X7" s="21">
        <v>8</v>
      </c>
      <c r="Y7" s="21" t="s">
        <v>50</v>
      </c>
      <c r="Z7" s="21" t="s">
        <v>50</v>
      </c>
      <c r="AA7" s="21">
        <v>8</v>
      </c>
      <c r="AB7" s="21">
        <v>8</v>
      </c>
      <c r="AC7" s="21">
        <v>8</v>
      </c>
      <c r="AD7" s="21">
        <v>8</v>
      </c>
      <c r="AE7" s="21">
        <v>8</v>
      </c>
      <c r="AF7" s="21" t="s">
        <v>50</v>
      </c>
      <c r="AG7" s="21" t="s">
        <v>50</v>
      </c>
      <c r="AH7" s="21" t="s">
        <v>49</v>
      </c>
      <c r="AI7" s="21" t="s">
        <v>49</v>
      </c>
      <c r="AJ7" s="21" t="s">
        <v>49</v>
      </c>
      <c r="AK7" s="21">
        <f t="shared" si="0"/>
        <v>80</v>
      </c>
      <c r="AL7" s="21">
        <f t="shared" si="1"/>
        <v>10</v>
      </c>
      <c r="AM7" s="21">
        <f t="shared" si="2"/>
        <v>0</v>
      </c>
      <c r="AN7" s="21">
        <f t="shared" si="3"/>
        <v>13</v>
      </c>
    </row>
    <row r="8" spans="2:40" ht="15.75" thickBot="1">
      <c r="B8" s="53">
        <v>6</v>
      </c>
      <c r="C8" s="20" t="s">
        <v>36</v>
      </c>
      <c r="D8" s="20" t="s">
        <v>42</v>
      </c>
      <c r="E8" s="21">
        <v>1</v>
      </c>
      <c r="F8" s="21">
        <v>8</v>
      </c>
      <c r="G8" s="21">
        <v>8</v>
      </c>
      <c r="H8" s="21">
        <v>8</v>
      </c>
      <c r="I8" s="21">
        <v>8</v>
      </c>
      <c r="J8" s="21">
        <v>8</v>
      </c>
      <c r="K8" s="21" t="s">
        <v>50</v>
      </c>
      <c r="L8" s="21" t="s">
        <v>50</v>
      </c>
      <c r="M8" s="21">
        <v>8</v>
      </c>
      <c r="N8" s="21">
        <v>8</v>
      </c>
      <c r="O8" s="21">
        <v>8</v>
      </c>
      <c r="P8" s="21">
        <v>8</v>
      </c>
      <c r="Q8" s="21">
        <v>8</v>
      </c>
      <c r="R8" s="21" t="s">
        <v>50</v>
      </c>
      <c r="S8" s="21" t="s">
        <v>50</v>
      </c>
      <c r="T8" s="21" t="s">
        <v>49</v>
      </c>
      <c r="U8" s="21" t="s">
        <v>49</v>
      </c>
      <c r="V8" s="21" t="s">
        <v>49</v>
      </c>
      <c r="W8" s="21" t="s">
        <v>49</v>
      </c>
      <c r="X8" s="21" t="s">
        <v>49</v>
      </c>
      <c r="Y8" s="21" t="s">
        <v>50</v>
      </c>
      <c r="Z8" s="21" t="s">
        <v>50</v>
      </c>
      <c r="AA8" s="21" t="s">
        <v>49</v>
      </c>
      <c r="AB8" s="21" t="s">
        <v>49</v>
      </c>
      <c r="AC8" s="21" t="s">
        <v>49</v>
      </c>
      <c r="AD8" s="21" t="s">
        <v>49</v>
      </c>
      <c r="AE8" s="21" t="s">
        <v>49</v>
      </c>
      <c r="AF8" s="21" t="s">
        <v>50</v>
      </c>
      <c r="AG8" s="21" t="s">
        <v>50</v>
      </c>
      <c r="AH8" s="21">
        <v>8</v>
      </c>
      <c r="AI8" s="21">
        <v>8</v>
      </c>
      <c r="AJ8" s="21">
        <v>8</v>
      </c>
      <c r="AK8" s="21">
        <f t="shared" si="0"/>
        <v>104</v>
      </c>
      <c r="AL8" s="21">
        <f t="shared" si="1"/>
        <v>13</v>
      </c>
      <c r="AM8" s="21">
        <f t="shared" si="2"/>
        <v>0</v>
      </c>
      <c r="AN8" s="21">
        <f t="shared" si="3"/>
        <v>10</v>
      </c>
    </row>
    <row r="9" spans="2:40" ht="15.75" thickBot="1">
      <c r="B9" s="53">
        <v>7</v>
      </c>
      <c r="C9" s="20" t="s">
        <v>37</v>
      </c>
      <c r="D9" s="20" t="s">
        <v>43</v>
      </c>
      <c r="E9" s="21">
        <v>1</v>
      </c>
      <c r="F9" s="21" t="s">
        <v>51</v>
      </c>
      <c r="G9" s="21" t="s">
        <v>51</v>
      </c>
      <c r="H9" s="21" t="s">
        <v>51</v>
      </c>
      <c r="I9" s="21" t="s">
        <v>51</v>
      </c>
      <c r="J9" s="21" t="s">
        <v>51</v>
      </c>
      <c r="K9" s="21" t="s">
        <v>50</v>
      </c>
      <c r="L9" s="21" t="s">
        <v>50</v>
      </c>
      <c r="M9" s="21" t="s">
        <v>51</v>
      </c>
      <c r="N9" s="21" t="s">
        <v>51</v>
      </c>
      <c r="O9" s="21" t="s">
        <v>51</v>
      </c>
      <c r="P9" s="21" t="s">
        <v>51</v>
      </c>
      <c r="Q9" s="21" t="s">
        <v>51</v>
      </c>
      <c r="R9" s="21" t="s">
        <v>50</v>
      </c>
      <c r="S9" s="21" t="s">
        <v>50</v>
      </c>
      <c r="T9" s="21">
        <v>8</v>
      </c>
      <c r="U9" s="21">
        <v>8</v>
      </c>
      <c r="V9" s="21">
        <v>8</v>
      </c>
      <c r="W9" s="21">
        <v>8</v>
      </c>
      <c r="X9" s="21">
        <v>8</v>
      </c>
      <c r="Y9" s="21" t="s">
        <v>50</v>
      </c>
      <c r="Z9" s="21" t="s">
        <v>50</v>
      </c>
      <c r="AA9" s="21">
        <v>8</v>
      </c>
      <c r="AB9" s="21">
        <v>8</v>
      </c>
      <c r="AC9" s="21">
        <v>8</v>
      </c>
      <c r="AD9" s="21">
        <v>8</v>
      </c>
      <c r="AE9" s="21">
        <v>8</v>
      </c>
      <c r="AF9" s="21" t="s">
        <v>50</v>
      </c>
      <c r="AG9" s="21" t="s">
        <v>50</v>
      </c>
      <c r="AH9" s="21" t="s">
        <v>49</v>
      </c>
      <c r="AI9" s="21" t="s">
        <v>49</v>
      </c>
      <c r="AJ9" s="21" t="s">
        <v>49</v>
      </c>
      <c r="AK9" s="21">
        <f t="shared" si="0"/>
        <v>80</v>
      </c>
      <c r="AL9" s="21">
        <f t="shared" si="1"/>
        <v>10</v>
      </c>
      <c r="AM9" s="21">
        <f t="shared" si="2"/>
        <v>10</v>
      </c>
      <c r="AN9" s="21">
        <f t="shared" si="3"/>
        <v>3</v>
      </c>
    </row>
  </sheetData>
  <mergeCells count="1">
    <mergeCell ref="D1:A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7"/>
  <sheetViews>
    <sheetView topLeftCell="A19" workbookViewId="0">
      <selection activeCell="L24" sqref="L24"/>
    </sheetView>
  </sheetViews>
  <sheetFormatPr defaultRowHeight="15"/>
  <cols>
    <col min="3" max="8" width="10.140625" bestFit="1" customWidth="1"/>
    <col min="9" max="9" width="10.5703125" bestFit="1" customWidth="1"/>
  </cols>
  <sheetData>
    <row r="2" spans="1:9" ht="18" customHeight="1">
      <c r="A2" s="41" t="s">
        <v>22</v>
      </c>
      <c r="B2" s="41" t="s">
        <v>53</v>
      </c>
      <c r="C2" s="45" t="s">
        <v>54</v>
      </c>
      <c r="D2" s="46"/>
      <c r="E2" s="46"/>
      <c r="F2" s="46"/>
      <c r="G2" s="46"/>
      <c r="H2" s="47"/>
      <c r="I2" s="43" t="s">
        <v>52</v>
      </c>
    </row>
    <row r="3" spans="1:9">
      <c r="A3" s="42"/>
      <c r="B3" s="42"/>
      <c r="C3" s="24">
        <v>39142</v>
      </c>
      <c r="D3" s="24">
        <v>39158</v>
      </c>
      <c r="E3" s="24">
        <v>39172</v>
      </c>
      <c r="F3" s="24">
        <v>39186</v>
      </c>
      <c r="G3" s="24">
        <v>39200</v>
      </c>
      <c r="H3" s="24">
        <v>39214</v>
      </c>
      <c r="I3" s="44"/>
    </row>
    <row r="4" spans="1:9">
      <c r="A4" s="23">
        <v>1</v>
      </c>
      <c r="B4" s="22" t="s">
        <v>55</v>
      </c>
      <c r="C4" s="23">
        <v>4</v>
      </c>
      <c r="D4" s="23">
        <v>3</v>
      </c>
      <c r="E4" s="23">
        <v>4</v>
      </c>
      <c r="F4" s="23">
        <v>4</v>
      </c>
      <c r="G4" s="23">
        <v>2</v>
      </c>
      <c r="H4" s="23">
        <v>3</v>
      </c>
      <c r="I4" s="25">
        <f>AVERAGE(C4,D4,E4,F4,G4,H4)</f>
        <v>3.3333333333333335</v>
      </c>
    </row>
    <row r="5" spans="1:9">
      <c r="A5" s="23">
        <v>2</v>
      </c>
      <c r="B5" s="22" t="s">
        <v>56</v>
      </c>
      <c r="C5" s="23">
        <v>5</v>
      </c>
      <c r="D5" s="23">
        <v>5</v>
      </c>
      <c r="E5" s="23">
        <v>3</v>
      </c>
      <c r="F5" s="23">
        <v>4</v>
      </c>
      <c r="G5" s="23">
        <v>3</v>
      </c>
      <c r="H5" s="23">
        <v>4</v>
      </c>
      <c r="I5" s="25">
        <f t="shared" ref="I5:I7" si="0">AVERAGE(C5,D5,E5,F5,G5,H5)</f>
        <v>4</v>
      </c>
    </row>
    <row r="6" spans="1:9">
      <c r="A6" s="23">
        <v>3</v>
      </c>
      <c r="B6" s="22" t="s">
        <v>57</v>
      </c>
      <c r="C6" s="23">
        <v>4</v>
      </c>
      <c r="D6" s="23">
        <v>5</v>
      </c>
      <c r="E6" s="23">
        <v>5</v>
      </c>
      <c r="F6" s="23">
        <v>4</v>
      </c>
      <c r="G6" s="23">
        <v>5</v>
      </c>
      <c r="H6" s="23">
        <v>5</v>
      </c>
      <c r="I6" s="25">
        <f t="shared" si="0"/>
        <v>4.666666666666667</v>
      </c>
    </row>
    <row r="7" spans="1:9">
      <c r="A7" s="23">
        <v>4</v>
      </c>
      <c r="B7" s="22" t="s">
        <v>58</v>
      </c>
      <c r="C7" s="23">
        <v>5</v>
      </c>
      <c r="D7" s="23">
        <v>5</v>
      </c>
      <c r="E7" s="23">
        <v>5</v>
      </c>
      <c r="F7" s="23">
        <v>5</v>
      </c>
      <c r="G7" s="23">
        <v>5</v>
      </c>
      <c r="H7" s="23">
        <v>5</v>
      </c>
      <c r="I7" s="25">
        <f t="shared" si="0"/>
        <v>5</v>
      </c>
    </row>
  </sheetData>
  <mergeCells count="4">
    <mergeCell ref="A2:A3"/>
    <mergeCell ref="B2:B3"/>
    <mergeCell ref="I2:I3"/>
    <mergeCell ref="C2:H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Внимание</vt:lpstr>
      <vt:lpstr>Оплата</vt:lpstr>
      <vt:lpstr>Табель</vt:lpstr>
      <vt:lpstr>Зачетная оценка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2021-03-04T07:10:22Z</dcterms:modified>
</cp:coreProperties>
</file>