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Вводные данные" sheetId="1" r:id="rId4"/>
    <sheet state="hidden" name="Итоги ЗП июль" sheetId="2" r:id="rId5"/>
    <sheet state="hidden" name="Итоги ЗП октябрь" sheetId="3" r:id="rId6"/>
    <sheet state="hidden" name="Итоги ЗП август" sheetId="4" r:id="rId7"/>
    <sheet state="hidden" name="Итоги ЗП сентябрь" sheetId="5" r:id="rId8"/>
    <sheet state="hidden" name="Итоги ЗП ноябрь" sheetId="6" r:id="rId9"/>
    <sheet state="visible" name="Итоги ЗП ___" sheetId="7" r:id="rId10"/>
    <sheet state="visible" name="Справочник" sheetId="8" r:id="rId11"/>
    <sheet state="visible" name="Лист качества" sheetId="9" r:id="rId12"/>
    <sheet state="hidden" name="Итоги ЗП декабрь" sheetId="10" r:id="rId13"/>
  </sheets>
  <definedNames/>
  <calcPr/>
  <extLst>
    <ext uri="GoogleSheetsCustomDataVersion2">
      <go:sheetsCustomData xmlns:go="http://customooxmlschemas.google.com/" r:id="rId14" roundtripDataChecksum="3u7+0FTYrW01PkZt4VgFDMZzJmQcUysdrB2BKv9A9X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G13">
      <text>
        <t xml:space="preserve">======
ID#AAAAIBihXDo
    (2021-03-11 14:20:24)
Предупредил</t>
      </text>
    </comment>
  </commentList>
  <extLst>
    <ext uri="GoogleSheetsCustomDataVersion2">
      <go:sheetsCustomData xmlns:go="http://customooxmlschemas.google.com/" r:id="rId1" roundtripDataSignature="AMtx7mhNwAd0kNhy8kmQidsJW7U8qUKbtA=="/>
    </ext>
  </extLst>
</comments>
</file>

<file path=xl/sharedStrings.xml><?xml version="1.0" encoding="utf-8"?>
<sst xmlns="http://schemas.openxmlformats.org/spreadsheetml/2006/main" count="664" uniqueCount="105">
  <si>
    <t>план</t>
  </si>
  <si>
    <t>Продукт 1</t>
  </si>
  <si>
    <t>4 млн/мес</t>
  </si>
  <si>
    <t>Продукт 2</t>
  </si>
  <si>
    <t>Средний чек</t>
  </si>
  <si>
    <t>Конверсия</t>
  </si>
  <si>
    <t>С первичной продажи</t>
  </si>
  <si>
    <t>1 проц у педагог</t>
  </si>
  <si>
    <t>10 -19</t>
  </si>
  <si>
    <t>выходные</t>
  </si>
  <si>
    <t>2,5 проц у менеджера</t>
  </si>
  <si>
    <t>12-21</t>
  </si>
  <si>
    <t>будни</t>
  </si>
  <si>
    <t>Пробные уроки</t>
  </si>
  <si>
    <t>4 менеджера</t>
  </si>
  <si>
    <t>Кол-во пробных уроков</t>
  </si>
  <si>
    <t>Суббота воскресенье</t>
  </si>
  <si>
    <t>Педагог</t>
  </si>
  <si>
    <t>200 руб — чел. час</t>
  </si>
  <si>
    <t>Менеджер</t>
  </si>
  <si>
    <t>2 мес</t>
  </si>
  <si>
    <t>6 мес</t>
  </si>
  <si>
    <t>12 мес</t>
  </si>
  <si>
    <t>24 мес</t>
  </si>
  <si>
    <t>03.07.17-09.07.17</t>
  </si>
  <si>
    <t>10.07.17-16.07.17</t>
  </si>
  <si>
    <t>17.07.17-23.07.17</t>
  </si>
  <si>
    <t>24.07.17-31.07.17</t>
  </si>
  <si>
    <t>Заполняется руководителем</t>
  </si>
  <si>
    <t>Заполняется сотрудником</t>
  </si>
  <si>
    <t>Александр</t>
  </si>
  <si>
    <t>Итого за месяц</t>
  </si>
  <si>
    <t>Сотрудник новый? Да/Нет</t>
  </si>
  <si>
    <t>Выручка ПЛАН</t>
  </si>
  <si>
    <t>да</t>
  </si>
  <si>
    <t>Выручка ФАКТ</t>
  </si>
  <si>
    <t>Выплата % менеджеру</t>
  </si>
  <si>
    <t>Оклад</t>
  </si>
  <si>
    <t>Премия</t>
  </si>
  <si>
    <t>Опоздание</t>
  </si>
  <si>
    <t>Неявка на работу</t>
  </si>
  <si>
    <t>Нарушение по скорости работы с заявкой (обработка лида/обработка вариантов)</t>
  </si>
  <si>
    <t>Нарушение порядка работы (с клиентом/В CRM)</t>
  </si>
  <si>
    <t>Отсутствие ежедневного отчета</t>
  </si>
  <si>
    <t>Итого демотивация за нарушения</t>
  </si>
  <si>
    <t>Остаток KPI</t>
  </si>
  <si>
    <t>Распределение штрафов</t>
  </si>
  <si>
    <t>Итого ЗП</t>
  </si>
  <si>
    <t>Артем</t>
  </si>
  <si>
    <t>Итого штрафы за нарушения</t>
  </si>
  <si>
    <t>Менеджер 3</t>
  </si>
  <si>
    <t>Нет</t>
  </si>
  <si>
    <t>KPI</t>
  </si>
  <si>
    <t>Менеджер 4</t>
  </si>
  <si>
    <t>Итоги за неделю</t>
  </si>
  <si>
    <t>Итого потерявших KPI</t>
  </si>
  <si>
    <t>Выручка</t>
  </si>
  <si>
    <t>02.10.17-8.10.17</t>
  </si>
  <si>
    <t>09.10.17-15.10.17</t>
  </si>
  <si>
    <t>16.10.17-22.10.17</t>
  </si>
  <si>
    <t>23.10.17-31.10.17</t>
  </si>
  <si>
    <t>нет</t>
  </si>
  <si>
    <t>Евгений</t>
  </si>
  <si>
    <t>01.09.17-10.09.17</t>
  </si>
  <si>
    <t>11.09.17-17.09.17</t>
  </si>
  <si>
    <t>18.09.17-24.09.17</t>
  </si>
  <si>
    <t>25.09.17-30.09.17</t>
  </si>
  <si>
    <t>01.08.17-06.08.17</t>
  </si>
  <si>
    <t>07.08.17-13.08.17</t>
  </si>
  <si>
    <t>14.08.17-20.08.17</t>
  </si>
  <si>
    <t>21.08.17-31.08.17</t>
  </si>
  <si>
    <t>1.11.17-5.11.17</t>
  </si>
  <si>
    <t>6.11.17-12.11.17</t>
  </si>
  <si>
    <t>13.11.17-19.11.17</t>
  </si>
  <si>
    <t>20.11.17-30.11.17</t>
  </si>
  <si>
    <t>Неделя 1</t>
  </si>
  <si>
    <t>Неделя 2</t>
  </si>
  <si>
    <t>Неделя 3</t>
  </si>
  <si>
    <t>Неделя 4</t>
  </si>
  <si>
    <t>Менеджер 1</t>
  </si>
  <si>
    <t>Несоблюдение скрипта</t>
  </si>
  <si>
    <t>Итого бонусы</t>
  </si>
  <si>
    <t>Менеджер 2</t>
  </si>
  <si>
    <t>Старый</t>
  </si>
  <si>
    <t>Всего работает менеджеров в отделе</t>
  </si>
  <si>
    <t>Для формулы</t>
  </si>
  <si>
    <t>Дисциплинраный бонус</t>
  </si>
  <si>
    <t>% c  продаж</t>
  </si>
  <si>
    <t>Нарушение</t>
  </si>
  <si>
    <t>Стоимость нарушения</t>
  </si>
  <si>
    <t>Нарушение по скорости работы с заявкой (обработка лида)</t>
  </si>
  <si>
    <t>День недели</t>
  </si>
  <si>
    <t>вт</t>
  </si>
  <si>
    <t>ср</t>
  </si>
  <si>
    <t>чт</t>
  </si>
  <si>
    <t>пт</t>
  </si>
  <si>
    <t>сб</t>
  </si>
  <si>
    <t>вс</t>
  </si>
  <si>
    <t>пн</t>
  </si>
  <si>
    <t>Сотрудник</t>
  </si>
  <si>
    <t>Параметр</t>
  </si>
  <si>
    <t>1.12.17-10.12.17</t>
  </si>
  <si>
    <t>11.12.17-17.12.17</t>
  </si>
  <si>
    <t>18.12.17-24.12.17</t>
  </si>
  <si>
    <t>25.12.17-31.12.17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</si>
</sst>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12">
    <font>
      <sz val="10.0"/>
      <color rgb="FF000000"/>
      <name val="Calibri"/>
      <scheme val="minor"/>
    </font>
    <font>
      <color theme="1"/>
      <name val="Calibri"/>
    </font>
    <font>
      <sz val="10.0"/>
      <color rgb="FF000000"/>
      <name val="Arial"/>
    </font>
    <font>
      <color theme="1"/>
      <name val="Arial"/>
    </font>
    <font>
      <b/>
      <color theme="1"/>
      <name val="Calibri"/>
    </font>
    <font>
      <color rgb="FF000000"/>
      <name val="Arial"/>
    </font>
    <font/>
    <font>
      <b/>
      <color theme="1"/>
      <name val="Arial"/>
    </font>
    <font>
      <sz val="11.0"/>
      <color rgb="FF000000"/>
      <name val="Inconsolata"/>
    </font>
    <font>
      <sz val="11.0"/>
      <color rgb="FF000000"/>
      <name val="Arial"/>
    </font>
    <font>
      <b/>
      <sz val="11.0"/>
      <color theme="1"/>
      <name val="Arial"/>
    </font>
    <font>
      <b/>
      <sz val="11.0"/>
      <color theme="1"/>
      <name val="Calibri"/>
    </font>
  </fonts>
  <fills count="17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DD7E6B"/>
        <bgColor rgb="FFDD7E6B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/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</border>
    <border>
      <left style="thin">
        <color rgb="FF000000"/>
      </left>
      <top style="thin">
        <color rgb="FF000000"/>
      </top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2" numFmtId="0" xfId="0" applyAlignment="1" applyFont="1">
      <alignment shrinkToFit="0" wrapText="0"/>
    </xf>
    <xf borderId="1" fillId="0" fontId="1" numFmtId="10" xfId="0" applyAlignment="1" applyBorder="1" applyFont="1" applyNumberFormat="1">
      <alignment shrinkToFit="0" wrapText="0"/>
    </xf>
    <xf borderId="1" fillId="0" fontId="1" numFmtId="0" xfId="0" applyAlignment="1" applyBorder="1" applyFont="1">
      <alignment shrinkToFit="0" wrapText="0"/>
    </xf>
    <xf borderId="0" fillId="0" fontId="3" numFmtId="1" xfId="0" applyAlignment="1" applyFont="1" applyNumberFormat="1">
      <alignment shrinkToFit="0" wrapText="0"/>
    </xf>
    <xf borderId="0" fillId="0" fontId="1" numFmtId="1" xfId="0" applyAlignment="1" applyFont="1" applyNumberFormat="1">
      <alignment shrinkToFit="0" wrapText="0"/>
    </xf>
    <xf borderId="2" fillId="2" fontId="1" numFmtId="0" xfId="0" applyAlignment="1" applyBorder="1" applyFill="1" applyFont="1">
      <alignment shrinkToFit="0" wrapText="1"/>
    </xf>
    <xf borderId="3" fillId="3" fontId="1" numFmtId="0" xfId="0" applyAlignment="1" applyBorder="1" applyFill="1" applyFont="1">
      <alignment shrinkToFit="0" wrapText="1"/>
    </xf>
    <xf borderId="4" fillId="0" fontId="1" numFmtId="0" xfId="0" applyAlignment="1" applyBorder="1" applyFont="1">
      <alignment shrinkToFit="0" wrapText="0"/>
    </xf>
    <xf borderId="1" fillId="2" fontId="4" numFmtId="0" xfId="0" applyAlignment="1" applyBorder="1" applyFont="1">
      <alignment shrinkToFit="0" wrapText="0"/>
    </xf>
    <xf borderId="1" fillId="0" fontId="1" numFmtId="1" xfId="0" applyAlignment="1" applyBorder="1" applyFont="1" applyNumberFormat="1">
      <alignment shrinkToFit="0" wrapText="0"/>
    </xf>
    <xf borderId="1" fillId="4" fontId="5" numFmtId="1" xfId="0" applyAlignment="1" applyBorder="1" applyFill="1" applyFont="1" applyNumberFormat="1">
      <alignment shrinkToFit="0" wrapText="0"/>
    </xf>
    <xf borderId="5" fillId="2" fontId="1" numFmtId="1" xfId="0" applyAlignment="1" applyBorder="1" applyFont="1" applyNumberFormat="1">
      <alignment horizontal="center" shrinkToFit="0" wrapText="0"/>
    </xf>
    <xf borderId="6" fillId="0" fontId="6" numFmtId="0" xfId="0" applyBorder="1" applyFont="1"/>
    <xf borderId="7" fillId="0" fontId="6" numFmtId="0" xfId="0" applyBorder="1" applyFont="1"/>
    <xf borderId="1" fillId="2" fontId="1" numFmtId="0" xfId="0" applyAlignment="1" applyBorder="1" applyFont="1">
      <alignment shrinkToFit="0" wrapText="0"/>
    </xf>
    <xf borderId="1" fillId="5" fontId="4" numFmtId="0" xfId="0" applyAlignment="1" applyBorder="1" applyFill="1" applyFont="1">
      <alignment shrinkToFit="0" wrapText="0"/>
    </xf>
    <xf borderId="1" fillId="3" fontId="1" numFmtId="1" xfId="0" applyAlignment="1" applyBorder="1" applyFont="1" applyNumberFormat="1">
      <alignment shrinkToFit="0" wrapText="0"/>
    </xf>
    <xf borderId="1" fillId="5" fontId="1" numFmtId="1" xfId="0" applyAlignment="1" applyBorder="1" applyFont="1" applyNumberFormat="1">
      <alignment shrinkToFit="0" wrapText="0"/>
    </xf>
    <xf borderId="1" fillId="6" fontId="4" numFmtId="0" xfId="0" applyAlignment="1" applyBorder="1" applyFill="1" applyFont="1">
      <alignment shrinkToFit="0" wrapText="0"/>
    </xf>
    <xf borderId="5" fillId="6" fontId="1" numFmtId="1" xfId="0" applyAlignment="1" applyBorder="1" applyFont="1" applyNumberFormat="1">
      <alignment shrinkToFit="0" wrapText="0"/>
    </xf>
    <xf borderId="1" fillId="6" fontId="1" numFmtId="1" xfId="0" applyAlignment="1" applyBorder="1" applyFont="1" applyNumberFormat="1">
      <alignment shrinkToFit="0" wrapText="0"/>
    </xf>
    <xf borderId="1" fillId="7" fontId="7" numFmtId="0" xfId="0" applyAlignment="1" applyBorder="1" applyFill="1" applyFont="1">
      <alignment horizontal="left" shrinkToFit="0" wrapText="0"/>
    </xf>
    <xf borderId="1" fillId="7" fontId="1" numFmtId="1" xfId="0" applyAlignment="1" applyBorder="1" applyFont="1" applyNumberFormat="1">
      <alignment shrinkToFit="0" wrapText="0"/>
    </xf>
    <xf borderId="1" fillId="7" fontId="8" numFmtId="1" xfId="0" applyAlignment="1" applyBorder="1" applyFont="1" applyNumberFormat="1">
      <alignment shrinkToFit="0" wrapText="0"/>
    </xf>
    <xf borderId="1" fillId="7" fontId="7" numFmtId="0" xfId="0" applyAlignment="1" applyBorder="1" applyFont="1">
      <alignment horizontal="left" shrinkToFit="0" wrapText="1"/>
    </xf>
    <xf borderId="1" fillId="8" fontId="4" numFmtId="0" xfId="0" applyAlignment="1" applyBorder="1" applyFill="1" applyFont="1">
      <alignment shrinkToFit="0" wrapText="1"/>
    </xf>
    <xf borderId="1" fillId="8" fontId="1" numFmtId="1" xfId="0" applyAlignment="1" applyBorder="1" applyFont="1" applyNumberFormat="1">
      <alignment shrinkToFit="0" wrapText="0"/>
    </xf>
    <xf borderId="1" fillId="6" fontId="4" numFmtId="0" xfId="0" applyAlignment="1" applyBorder="1" applyFont="1">
      <alignment shrinkToFit="0" wrapText="1"/>
    </xf>
    <xf borderId="1" fillId="9" fontId="4" numFmtId="0" xfId="0" applyAlignment="1" applyBorder="1" applyFill="1" applyFont="1">
      <alignment shrinkToFit="0" wrapText="0"/>
    </xf>
    <xf borderId="1" fillId="8" fontId="7" numFmtId="0" xfId="0" applyAlignment="1" applyBorder="1" applyFont="1">
      <alignment shrinkToFit="0" wrapText="1"/>
    </xf>
    <xf borderId="1" fillId="6" fontId="7" numFmtId="0" xfId="0" applyAlignment="1" applyBorder="1" applyFont="1">
      <alignment shrinkToFit="0" wrapText="0"/>
    </xf>
    <xf borderId="1" fillId="5" fontId="7" numFmtId="0" xfId="0" applyAlignment="1" applyBorder="1" applyFont="1">
      <alignment shrinkToFit="0" wrapText="0"/>
    </xf>
    <xf borderId="1" fillId="10" fontId="4" numFmtId="0" xfId="0" applyAlignment="1" applyBorder="1" applyFill="1" applyFont="1">
      <alignment shrinkToFit="0" wrapText="0"/>
    </xf>
    <xf borderId="8" fillId="0" fontId="1" numFmtId="1" xfId="0" applyAlignment="1" applyBorder="1" applyFont="1" applyNumberFormat="1">
      <alignment shrinkToFit="0" wrapText="0"/>
    </xf>
    <xf borderId="1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center" shrinkToFit="0" wrapText="1"/>
    </xf>
    <xf borderId="10" fillId="4" fontId="8" numFmtId="1" xfId="0" applyAlignment="1" applyBorder="1" applyFont="1" applyNumberFormat="1">
      <alignment horizontal="right" shrinkToFit="0" wrapText="0"/>
    </xf>
    <xf borderId="11" fillId="5" fontId="7" numFmtId="0" xfId="0" applyAlignment="1" applyBorder="1" applyFont="1">
      <alignment horizontal="center" shrinkToFit="0" wrapText="1"/>
    </xf>
    <xf borderId="10" fillId="5" fontId="7" numFmtId="1" xfId="0" applyAlignment="1" applyBorder="1" applyFont="1" applyNumberFormat="1">
      <alignment horizontal="center" shrinkToFit="0" wrapText="0"/>
    </xf>
    <xf borderId="1" fillId="11" fontId="4" numFmtId="0" xfId="0" applyAlignment="1" applyBorder="1" applyFill="1" applyFont="1">
      <alignment shrinkToFit="0" wrapText="0"/>
    </xf>
    <xf borderId="12" fillId="12" fontId="9" numFmtId="0" xfId="0" applyAlignment="1" applyBorder="1" applyFill="1" applyFont="1">
      <alignment shrinkToFit="0" wrapText="0"/>
    </xf>
    <xf borderId="0" fillId="12" fontId="10" numFmtId="1" xfId="0" applyAlignment="1" applyFont="1" applyNumberFormat="1">
      <alignment shrinkToFit="0" wrapText="0"/>
    </xf>
    <xf borderId="1" fillId="11" fontId="11" numFmtId="0" xfId="0" applyAlignment="1" applyBorder="1" applyFont="1">
      <alignment shrinkToFit="0" wrapText="0"/>
    </xf>
    <xf borderId="5" fillId="5" fontId="1" numFmtId="1" xfId="0" applyAlignment="1" applyBorder="1" applyFont="1" applyNumberFormat="1">
      <alignment shrinkToFit="0" wrapText="0"/>
    </xf>
    <xf borderId="12" fillId="4" fontId="1" numFmtId="0" xfId="0" applyAlignment="1" applyBorder="1" applyFont="1">
      <alignment shrinkToFit="0" wrapText="0"/>
    </xf>
    <xf borderId="12" fillId="0" fontId="2" numFmtId="0" xfId="0" applyAlignment="1" applyBorder="1" applyFont="1">
      <alignment shrinkToFit="0" wrapText="0"/>
    </xf>
    <xf borderId="1" fillId="8" fontId="4" numFmtId="0" xfId="0" applyAlignment="1" applyBorder="1" applyFont="1">
      <alignment shrinkToFit="0" wrapText="0"/>
    </xf>
    <xf borderId="5" fillId="0" fontId="1" numFmtId="1" xfId="0" applyAlignment="1" applyBorder="1" applyFont="1" applyNumberFormat="1">
      <alignment shrinkToFit="0" wrapText="0"/>
    </xf>
    <xf borderId="12" fillId="0" fontId="1" numFmtId="0" xfId="0" applyBorder="1" applyFont="1"/>
    <xf borderId="1" fillId="4" fontId="4" numFmtId="0" xfId="0" applyAlignment="1" applyBorder="1" applyFont="1">
      <alignment shrinkToFit="0" wrapText="0"/>
    </xf>
    <xf borderId="0" fillId="4" fontId="1" numFmtId="0" xfId="0" applyAlignment="1" applyFont="1">
      <alignment shrinkToFit="0" wrapText="0"/>
    </xf>
    <xf borderId="12" fillId="4" fontId="2" numFmtId="0" xfId="0" applyAlignment="1" applyBorder="1" applyFont="1">
      <alignment shrinkToFit="0" wrapText="0"/>
    </xf>
    <xf borderId="1" fillId="6" fontId="11" numFmtId="0" xfId="0" applyAlignment="1" applyBorder="1" applyFont="1">
      <alignment shrinkToFit="0" wrapText="0"/>
    </xf>
    <xf borderId="1" fillId="2" fontId="1" numFmtId="1" xfId="0" applyAlignment="1" applyBorder="1" applyFont="1" applyNumberFormat="1">
      <alignment horizontal="center" shrinkToFit="0" wrapText="0"/>
    </xf>
    <xf borderId="1" fillId="10" fontId="4" numFmtId="1" xfId="0" applyAlignment="1" applyBorder="1" applyFont="1" applyNumberFormat="1">
      <alignment shrinkToFit="0" wrapText="0"/>
    </xf>
    <xf borderId="1" fillId="0" fontId="11" numFmtId="0" xfId="0" applyAlignment="1" applyBorder="1" applyFont="1">
      <alignment shrinkToFit="0" wrapText="1"/>
    </xf>
    <xf borderId="0" fillId="0" fontId="1" numFmtId="0" xfId="0" applyAlignment="1" applyFont="1">
      <alignment shrinkToFit="0" wrapText="1"/>
    </xf>
    <xf borderId="1" fillId="0" fontId="1" numFmtId="0" xfId="0" applyAlignment="1" applyBorder="1" applyFont="1">
      <alignment shrinkToFit="0" wrapText="1"/>
    </xf>
    <xf borderId="1" fillId="0" fontId="1" numFmtId="0" xfId="0" applyBorder="1" applyFont="1"/>
    <xf borderId="1" fillId="9" fontId="4" numFmtId="0" xfId="0" applyAlignment="1" applyBorder="1" applyFont="1">
      <alignment shrinkToFit="0" wrapText="1"/>
    </xf>
    <xf borderId="1" fillId="11" fontId="1" numFmtId="0" xfId="0" applyAlignment="1" applyBorder="1" applyFont="1">
      <alignment shrinkToFit="0" wrapText="1"/>
    </xf>
    <xf borderId="1" fillId="11" fontId="4" numFmtId="0" xfId="0" applyAlignment="1" applyBorder="1" applyFont="1">
      <alignment shrinkToFit="0" wrapText="1"/>
    </xf>
    <xf borderId="1" fillId="0" fontId="1" numFmtId="10" xfId="0" applyAlignment="1" applyBorder="1" applyFont="1" applyNumberFormat="1">
      <alignment shrinkToFit="0" wrapText="1"/>
    </xf>
    <xf borderId="0" fillId="0" fontId="1" numFmtId="0" xfId="0" applyFont="1"/>
    <xf borderId="1" fillId="13" fontId="4" numFmtId="0" xfId="0" applyAlignment="1" applyBorder="1" applyFill="1" applyFont="1">
      <alignment shrinkToFit="0" wrapText="1"/>
    </xf>
    <xf borderId="0" fillId="0" fontId="4" numFmtId="0" xfId="0" applyAlignment="1" applyFont="1">
      <alignment horizontal="center" shrinkToFit="0" wrapText="0"/>
    </xf>
    <xf borderId="0" fillId="9" fontId="4" numFmtId="0" xfId="0" applyAlignment="1" applyFont="1">
      <alignment shrinkToFit="0" wrapText="0"/>
    </xf>
    <xf borderId="0" fillId="14" fontId="4" numFmtId="0" xfId="0" applyAlignment="1" applyFill="1" applyFont="1">
      <alignment shrinkToFit="0" wrapText="0"/>
    </xf>
    <xf borderId="0" fillId="11" fontId="4" numFmtId="0" xfId="0" applyAlignment="1" applyFont="1">
      <alignment shrinkToFit="0" wrapText="0"/>
    </xf>
    <xf borderId="0" fillId="15" fontId="4" numFmtId="0" xfId="0" applyAlignment="1" applyFill="1" applyFont="1">
      <alignment shrinkToFit="0" wrapText="0"/>
    </xf>
    <xf borderId="0" fillId="0" fontId="4" numFmtId="0" xfId="0" applyAlignment="1" applyFont="1">
      <alignment shrinkToFit="0" wrapText="0"/>
    </xf>
    <xf borderId="0" fillId="0" fontId="4" numFmtId="0" xfId="0" applyAlignment="1" applyFont="1">
      <alignment horizontal="left" shrinkToFit="0" wrapText="0"/>
    </xf>
    <xf borderId="0" fillId="9" fontId="4" numFmtId="164" xfId="0" applyAlignment="1" applyFont="1" applyNumberFormat="1">
      <alignment readingOrder="0" shrinkToFit="0" wrapText="0"/>
    </xf>
    <xf borderId="0" fillId="14" fontId="4" numFmtId="164" xfId="0" applyAlignment="1" applyFont="1" applyNumberFormat="1">
      <alignment readingOrder="0" shrinkToFit="0" wrapText="0"/>
    </xf>
    <xf borderId="0" fillId="11" fontId="4" numFmtId="164" xfId="0" applyAlignment="1" applyFont="1" applyNumberFormat="1">
      <alignment readingOrder="0" shrinkToFit="0" wrapText="0"/>
    </xf>
    <xf borderId="0" fillId="15" fontId="4" numFmtId="164" xfId="0" applyAlignment="1" applyFont="1" applyNumberFormat="1">
      <alignment readingOrder="0" shrinkToFit="0" wrapText="0"/>
    </xf>
    <xf borderId="0" fillId="0" fontId="4" numFmtId="164" xfId="0" applyAlignment="1" applyFont="1" applyNumberFormat="1">
      <alignment shrinkToFit="0" wrapText="0"/>
    </xf>
    <xf borderId="13" fillId="15" fontId="4" numFmtId="0" xfId="0" applyAlignment="1" applyBorder="1" applyFont="1">
      <alignment shrinkToFit="0" vertical="center" wrapText="0"/>
    </xf>
    <xf borderId="5" fillId="13" fontId="7" numFmtId="0" xfId="0" applyAlignment="1" applyBorder="1" applyFont="1">
      <alignment horizontal="left" shrinkToFit="0" wrapText="0"/>
    </xf>
    <xf borderId="14" fillId="9" fontId="1" numFmtId="0" xfId="0" applyAlignment="1" applyBorder="1" applyFont="1">
      <alignment shrinkToFit="0" wrapText="0"/>
    </xf>
    <xf borderId="15" fillId="9" fontId="1" numFmtId="0" xfId="0" applyAlignment="1" applyBorder="1" applyFont="1">
      <alignment shrinkToFit="0" wrapText="0"/>
    </xf>
    <xf borderId="15" fillId="14" fontId="1" numFmtId="0" xfId="0" applyAlignment="1" applyBorder="1" applyFont="1">
      <alignment shrinkToFit="0" wrapText="0"/>
    </xf>
    <xf borderId="15" fillId="11" fontId="1" numFmtId="0" xfId="0" applyAlignment="1" applyBorder="1" applyFont="1">
      <alignment shrinkToFit="0" wrapText="0"/>
    </xf>
    <xf borderId="15" fillId="15" fontId="1" numFmtId="0" xfId="0" applyAlignment="1" applyBorder="1" applyFont="1">
      <alignment shrinkToFit="0" wrapText="0"/>
    </xf>
    <xf borderId="16" fillId="15" fontId="1" numFmtId="0" xfId="0" applyAlignment="1" applyBorder="1" applyFont="1">
      <alignment shrinkToFit="0" wrapText="0"/>
    </xf>
    <xf borderId="17" fillId="0" fontId="6" numFmtId="0" xfId="0" applyBorder="1" applyFont="1"/>
    <xf borderId="4" fillId="9" fontId="1" numFmtId="0" xfId="0" applyAlignment="1" applyBorder="1" applyFont="1">
      <alignment shrinkToFit="0" wrapText="0"/>
    </xf>
    <xf borderId="0" fillId="9" fontId="1" numFmtId="0" xfId="0" applyAlignment="1" applyFont="1">
      <alignment shrinkToFit="0" wrapText="0"/>
    </xf>
    <xf borderId="0" fillId="14" fontId="1" numFmtId="0" xfId="0" applyAlignment="1" applyFont="1">
      <alignment shrinkToFit="0" wrapText="0"/>
    </xf>
    <xf borderId="0" fillId="11" fontId="1" numFmtId="0" xfId="0" applyAlignment="1" applyFont="1">
      <alignment shrinkToFit="0" wrapText="0"/>
    </xf>
    <xf borderId="0" fillId="15" fontId="1" numFmtId="0" xfId="0" applyAlignment="1" applyFont="1">
      <alignment shrinkToFit="0" wrapText="0"/>
    </xf>
    <xf borderId="18" fillId="15" fontId="1" numFmtId="0" xfId="0" applyAlignment="1" applyBorder="1" applyFont="1">
      <alignment shrinkToFit="0" wrapText="0"/>
    </xf>
    <xf borderId="9" fillId="0" fontId="6" numFmtId="0" xfId="0" applyBorder="1" applyFont="1"/>
    <xf borderId="19" fillId="13" fontId="7" numFmtId="0" xfId="0" applyAlignment="1" applyBorder="1" applyFont="1">
      <alignment horizontal="left" shrinkToFit="0" wrapText="0"/>
    </xf>
    <xf borderId="20" fillId="9" fontId="1" numFmtId="0" xfId="0" applyAlignment="1" applyBorder="1" applyFont="1">
      <alignment shrinkToFit="0" wrapText="0"/>
    </xf>
    <xf borderId="21" fillId="9" fontId="1" numFmtId="0" xfId="0" applyAlignment="1" applyBorder="1" applyFont="1">
      <alignment shrinkToFit="0" wrapText="0"/>
    </xf>
    <xf borderId="21" fillId="14" fontId="1" numFmtId="0" xfId="0" applyAlignment="1" applyBorder="1" applyFont="1">
      <alignment shrinkToFit="0" wrapText="0"/>
    </xf>
    <xf borderId="21" fillId="11" fontId="1" numFmtId="0" xfId="0" applyAlignment="1" applyBorder="1" applyFont="1">
      <alignment shrinkToFit="0" wrapText="0"/>
    </xf>
    <xf borderId="21" fillId="15" fontId="1" numFmtId="0" xfId="0" applyAlignment="1" applyBorder="1" applyFont="1">
      <alignment shrinkToFit="0" wrapText="0"/>
    </xf>
    <xf borderId="22" fillId="15" fontId="1" numFmtId="0" xfId="0" applyAlignment="1" applyBorder="1" applyFont="1">
      <alignment shrinkToFit="0" wrapText="0"/>
    </xf>
    <xf borderId="23" fillId="11" fontId="4" numFmtId="0" xfId="0" applyAlignment="1" applyBorder="1" applyFont="1">
      <alignment shrinkToFit="0" vertical="center" wrapText="0"/>
    </xf>
    <xf borderId="24" fillId="13" fontId="7" numFmtId="0" xfId="0" applyAlignment="1" applyBorder="1" applyFont="1">
      <alignment horizontal="left" shrinkToFit="0" wrapText="0"/>
    </xf>
    <xf borderId="25" fillId="0" fontId="6" numFmtId="0" xfId="0" applyBorder="1" applyFont="1"/>
    <xf borderId="26" fillId="0" fontId="6" numFmtId="0" xfId="0" applyBorder="1" applyFont="1"/>
    <xf borderId="27" fillId="13" fontId="7" numFmtId="0" xfId="0" applyAlignment="1" applyBorder="1" applyFont="1">
      <alignment horizontal="left" shrinkToFit="0" wrapText="0"/>
    </xf>
    <xf borderId="23" fillId="16" fontId="4" numFmtId="0" xfId="0" applyAlignment="1" applyBorder="1" applyFill="1" applyFont="1">
      <alignment shrinkToFit="0" vertical="center" wrapText="0"/>
    </xf>
    <xf borderId="23" fillId="9" fontId="4" numFmtId="0" xfId="0" applyAlignment="1" applyBorder="1" applyFont="1">
      <alignment shrinkToFit="0" vertical="center" wrapText="0"/>
    </xf>
    <xf borderId="28" fillId="13" fontId="7" numFmtId="0" xfId="0" applyAlignment="1" applyBorder="1" applyFont="1">
      <alignment horizontal="left" shrinkToFit="0" wrapText="0"/>
    </xf>
    <xf borderId="0" fillId="0" fontId="1" numFmtId="0" xfId="0" applyAlignment="1" applyFont="1">
      <alignment horizontal="left" shrinkToFit="0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 ht="15.75" customHeight="1">
      <c r="F1" s="1" t="s">
        <v>0</v>
      </c>
    </row>
    <row r="2" ht="15.75" customHeight="1">
      <c r="A2" s="1" t="s">
        <v>1</v>
      </c>
      <c r="B2" s="1">
        <v>50000.0</v>
      </c>
      <c r="D2" s="1">
        <v>625.0</v>
      </c>
      <c r="F2" s="1" t="s">
        <v>2</v>
      </c>
    </row>
    <row r="3" ht="15.75" customHeight="1">
      <c r="A3" s="1" t="s">
        <v>3</v>
      </c>
      <c r="B3" s="1">
        <v>90000.0</v>
      </c>
      <c r="C3" s="1" t="s">
        <v>4</v>
      </c>
      <c r="D3" s="1">
        <v>40000.0</v>
      </c>
    </row>
    <row r="4" ht="15.75" customHeight="1">
      <c r="B4" s="1">
        <v>25.0</v>
      </c>
      <c r="C4" s="1" t="s">
        <v>5</v>
      </c>
      <c r="D4" s="1">
        <v>40.0</v>
      </c>
      <c r="F4" s="1" t="s">
        <v>6</v>
      </c>
      <c r="G4" s="1" t="s">
        <v>7</v>
      </c>
      <c r="I4" s="1" t="s">
        <v>8</v>
      </c>
      <c r="J4" s="1" t="s">
        <v>9</v>
      </c>
    </row>
    <row r="5" ht="15.75" customHeight="1">
      <c r="G5" s="1" t="s">
        <v>10</v>
      </c>
      <c r="I5" s="1" t="s">
        <v>11</v>
      </c>
      <c r="J5" s="1" t="s">
        <v>12</v>
      </c>
    </row>
    <row r="6" ht="15.75" customHeight="1">
      <c r="C6" s="1" t="s">
        <v>13</v>
      </c>
      <c r="D6" s="1">
        <v>1562.0</v>
      </c>
      <c r="G6" s="1" t="s">
        <v>14</v>
      </c>
    </row>
    <row r="7" ht="15.75" customHeight="1">
      <c r="C7" s="1" t="s">
        <v>15</v>
      </c>
      <c r="D7" s="1">
        <v>300.0</v>
      </c>
    </row>
    <row r="8" ht="15.75" customHeight="1">
      <c r="F8" s="1">
        <v>50.0</v>
      </c>
    </row>
    <row r="9" ht="15.75" customHeight="1">
      <c r="A9" s="1" t="s">
        <v>16</v>
      </c>
      <c r="F9" s="1">
        <v>10.0</v>
      </c>
    </row>
    <row r="10" ht="15.75" customHeight="1"/>
    <row r="11" ht="15.75" customHeight="1"/>
    <row r="12" ht="15.75" customHeight="1"/>
    <row r="13" ht="15.75" customHeight="1">
      <c r="C13" s="1" t="s">
        <v>17</v>
      </c>
      <c r="D13" s="1" t="s">
        <v>18</v>
      </c>
    </row>
    <row r="14" ht="15.75" customHeight="1">
      <c r="C14" s="1" t="s">
        <v>19</v>
      </c>
    </row>
    <row r="15" ht="15.75" customHeight="1"/>
    <row r="16" ht="15.75" customHeight="1">
      <c r="E16" s="1" t="s">
        <v>20</v>
      </c>
      <c r="F16" s="1" t="s">
        <v>21</v>
      </c>
      <c r="G16" s="1" t="s">
        <v>22</v>
      </c>
      <c r="H16" s="1" t="s">
        <v>23</v>
      </c>
    </row>
    <row r="17" ht="15.75" customHeight="1">
      <c r="E17" s="1">
        <v>19900.0</v>
      </c>
      <c r="F17" s="1">
        <v>49900.0</v>
      </c>
      <c r="G17" s="1">
        <v>93900.0</v>
      </c>
    </row>
    <row r="18" ht="15.75" customHeight="1">
      <c r="E18" s="2">
        <f>4000000/E17</f>
        <v>201.0050251</v>
      </c>
    </row>
    <row r="19" ht="15.75" customHeight="1">
      <c r="A19" s="3">
        <v>0.025</v>
      </c>
      <c r="B19" s="2">
        <f>4000000*0.025</f>
        <v>100000</v>
      </c>
      <c r="E19" s="2">
        <f>E18/4</f>
        <v>50.25125628</v>
      </c>
    </row>
    <row r="20" ht="15.75" customHeight="1">
      <c r="A20" s="4">
        <v>50000.0</v>
      </c>
      <c r="E20" s="2">
        <f>E19/5</f>
        <v>10.05025126</v>
      </c>
    </row>
    <row r="21" ht="15.75" customHeight="1">
      <c r="A21" s="4">
        <v>10000.0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"/>
      <c r="B1" s="5" t="s">
        <v>101</v>
      </c>
      <c r="C1" s="5" t="s">
        <v>102</v>
      </c>
      <c r="D1" s="5" t="s">
        <v>103</v>
      </c>
      <c r="E1" s="5" t="s">
        <v>104</v>
      </c>
      <c r="F1" s="6"/>
      <c r="G1" s="2"/>
      <c r="I1" s="7" t="s">
        <v>28</v>
      </c>
      <c r="J1" s="8" t="s">
        <v>29</v>
      </c>
    </row>
    <row r="2">
      <c r="A2" s="41" t="s">
        <v>30</v>
      </c>
      <c r="B2" s="11"/>
      <c r="C2" s="12"/>
      <c r="D2" s="12"/>
      <c r="E2" s="12"/>
      <c r="F2" s="11" t="s">
        <v>31</v>
      </c>
      <c r="G2" s="4" t="s">
        <v>32</v>
      </c>
    </row>
    <row r="3">
      <c r="A3" s="10" t="s">
        <v>33</v>
      </c>
      <c r="B3" s="13">
        <v>2800000.0</v>
      </c>
      <c r="C3" s="14"/>
      <c r="D3" s="14"/>
      <c r="E3" s="15"/>
      <c r="F3" s="11">
        <f>B3</f>
        <v>2800000</v>
      </c>
      <c r="G3" s="16" t="s">
        <v>61</v>
      </c>
    </row>
    <row r="4">
      <c r="A4" s="17" t="s">
        <v>35</v>
      </c>
      <c r="B4" s="18"/>
      <c r="C4" s="18"/>
      <c r="D4" s="18"/>
      <c r="E4" s="18"/>
      <c r="F4" s="19">
        <f t="shared" ref="F4:F15" si="1">SUM(B4:E4)</f>
        <v>0</v>
      </c>
      <c r="G4" s="1"/>
    </row>
    <row r="5">
      <c r="A5" s="20" t="s">
        <v>36</v>
      </c>
      <c r="B5" s="21" t="str">
        <f>IF(G3="Нет", IF(F4/F3&lt;#REF!,#REF!*F4,IF(F4/F3&gt;=#REF!,#REF!*F4,IF(F4/F3&gt;=#REF!,#REF!*F4, IF(F4/F3&gt;=#REF!,#REF!*F4,IF(F4/F3&gt;=#REF!,#REF!*F4, IF(F4/F3&gt;=#REF!,#REF!*F4,#REF!*F4)))))),F4*#REF!)</f>
        <v>#REF!</v>
      </c>
      <c r="C5" s="14"/>
      <c r="D5" s="14"/>
      <c r="E5" s="15"/>
      <c r="F5" s="22" t="str">
        <f t="shared" si="1"/>
        <v>#REF!</v>
      </c>
      <c r="G5" s="2"/>
    </row>
    <row r="6">
      <c r="A6" s="20" t="s">
        <v>37</v>
      </c>
      <c r="B6" s="22">
        <f>IF($G$3="Да",#REF!,'Справочник'!$B$2) </f>
        <v>40000</v>
      </c>
      <c r="C6" s="22">
        <f>IF($G$3="Да",#REF!,'Справочник'!$B$2) </f>
        <v>40000</v>
      </c>
      <c r="D6" s="22">
        <f>IF($G$3="Да",#REF!,'Справочник'!$B$2) </f>
        <v>40000</v>
      </c>
      <c r="E6" s="22">
        <f>IF($G$3="Да",#REF!,'Справочник'!$B$2) </f>
        <v>40000</v>
      </c>
      <c r="F6" s="22">
        <f t="shared" si="1"/>
        <v>160000</v>
      </c>
      <c r="G6" s="2"/>
    </row>
    <row r="7">
      <c r="A7" s="20" t="s">
        <v>38</v>
      </c>
      <c r="B7" s="22">
        <f>IF($G$3="Да",#REF!,'Справочник'!$B$3) </f>
        <v>5000</v>
      </c>
      <c r="C7" s="22">
        <f>IF($G$3="Да",#REF!,'Справочник'!$B$3) </f>
        <v>5000</v>
      </c>
      <c r="D7" s="22">
        <f>IF($G$3="Да",#REF!,'Справочник'!$B$3) </f>
        <v>5000</v>
      </c>
      <c r="E7" s="22">
        <f>IF($G$3="Да",#REF!,'Справочник'!$B$3) </f>
        <v>5000</v>
      </c>
      <c r="F7" s="22">
        <f t="shared" si="1"/>
        <v>20000</v>
      </c>
      <c r="G7" s="2"/>
    </row>
    <row r="8">
      <c r="A8" s="23" t="s">
        <v>39</v>
      </c>
      <c r="B8" s="24" t="str">
        <f>(SUM(#REF!))*'Справочник'!$B6</f>
        <v>#REF!</v>
      </c>
      <c r="C8" s="25" t="str">
        <f>(SUM(#REF!))*'Справочник'!$B6</f>
        <v>#REF!</v>
      </c>
      <c r="D8" s="25" t="str">
        <f>(SUM(#REF!))*'Справочник'!$B6</f>
        <v>#REF!</v>
      </c>
      <c r="E8" s="25" t="str">
        <f>(SUM(#REF!))*'Справочник'!$B6</f>
        <v>#REF!</v>
      </c>
      <c r="F8" s="24" t="str">
        <f t="shared" si="1"/>
        <v>#REF!</v>
      </c>
      <c r="G8" s="2"/>
    </row>
    <row r="9">
      <c r="A9" s="23" t="s">
        <v>40</v>
      </c>
      <c r="B9" s="24" t="str">
        <f>(SUM(#REF!))*'Справочник'!$B7</f>
        <v>#REF!</v>
      </c>
      <c r="C9" s="25" t="str">
        <f>(SUM(#REF!))*'Справочник'!$B7</f>
        <v>#REF!</v>
      </c>
      <c r="D9" s="25" t="str">
        <f>(SUM(#REF!))*'Справочник'!$B7</f>
        <v>#REF!</v>
      </c>
      <c r="E9" s="25" t="str">
        <f>(SUM(#REF!))*'Справочник'!$B7</f>
        <v>#REF!</v>
      </c>
      <c r="F9" s="24" t="str">
        <f t="shared" si="1"/>
        <v>#REF!</v>
      </c>
      <c r="G9" s="2"/>
    </row>
    <row r="10">
      <c r="A10" s="26" t="s">
        <v>41</v>
      </c>
      <c r="B10" s="24" t="str">
        <f>(SUM(#REF!))*'Справочник'!$B8</f>
        <v>#REF!</v>
      </c>
      <c r="C10" s="25" t="str">
        <f>(SUM(#REF!))*'Справочник'!$B8</f>
        <v>#REF!</v>
      </c>
      <c r="D10" s="25" t="str">
        <f>(SUM(#REF!))*'Справочник'!$B8</f>
        <v>#REF!</v>
      </c>
      <c r="E10" s="25" t="str">
        <f>(SUM(#REF!))*'Справочник'!$B8</f>
        <v>#REF!</v>
      </c>
      <c r="F10" s="24" t="str">
        <f t="shared" si="1"/>
        <v>#REF!</v>
      </c>
      <c r="G10" s="2"/>
    </row>
    <row r="11">
      <c r="A11" s="26" t="s">
        <v>42</v>
      </c>
      <c r="B11" s="24" t="str">
        <f>(SUM(#REF!))*'Справочник'!$B9</f>
        <v>#REF!</v>
      </c>
      <c r="C11" s="25" t="str">
        <f>(SUM(#REF!))*'Справочник'!$B9</f>
        <v>#REF!</v>
      </c>
      <c r="D11" s="25" t="str">
        <f>(SUM(#REF!))*'Справочник'!$B9</f>
        <v>#REF!</v>
      </c>
      <c r="E11" s="25" t="str">
        <f>(SUM(#REF!))*'Справочник'!$B9</f>
        <v>#REF!</v>
      </c>
      <c r="F11" s="24" t="str">
        <f t="shared" si="1"/>
        <v>#REF!</v>
      </c>
      <c r="G11" s="2"/>
    </row>
    <row r="12">
      <c r="A12" s="26" t="s">
        <v>43</v>
      </c>
      <c r="B12" s="24" t="str">
        <f>(SUM(#REF!))*'Справочник'!$B10</f>
        <v>#REF!</v>
      </c>
      <c r="C12" s="25" t="str">
        <f>(SUM(#REF!))*'Справочник'!$B10</f>
        <v>#REF!</v>
      </c>
      <c r="D12" s="25" t="str">
        <f>(SUM(#REF!))*'Справочник'!$B10</f>
        <v>#REF!</v>
      </c>
      <c r="E12" s="25" t="str">
        <f>(SUM(#REF!))*'Справочник'!$B10</f>
        <v>#REF!</v>
      </c>
      <c r="F12" s="24" t="str">
        <f t="shared" si="1"/>
        <v>#REF!</v>
      </c>
      <c r="G12" s="2"/>
    </row>
    <row r="13">
      <c r="A13" s="27" t="s">
        <v>44</v>
      </c>
      <c r="B13" s="28" t="str">
        <f t="shared" ref="B13:E13" si="2">SUM(B8:B12)</f>
        <v>#REF!</v>
      </c>
      <c r="C13" s="28" t="str">
        <f t="shared" si="2"/>
        <v>#REF!</v>
      </c>
      <c r="D13" s="28" t="str">
        <f t="shared" si="2"/>
        <v>#REF!</v>
      </c>
      <c r="E13" s="28" t="str">
        <f t="shared" si="2"/>
        <v>#REF!</v>
      </c>
      <c r="F13" s="28" t="str">
        <f t="shared" si="1"/>
        <v>#REF!</v>
      </c>
      <c r="G13" s="2"/>
    </row>
    <row r="14">
      <c r="A14" s="20" t="s">
        <v>45</v>
      </c>
      <c r="B14" s="22" t="str">
        <f t="shared" ref="B14:E14" si="3">B7-B13</f>
        <v>#REF!</v>
      </c>
      <c r="C14" s="22" t="str">
        <f t="shared" si="3"/>
        <v>#REF!</v>
      </c>
      <c r="D14" s="22" t="str">
        <f t="shared" si="3"/>
        <v>#REF!</v>
      </c>
      <c r="E14" s="22" t="str">
        <f t="shared" si="3"/>
        <v>#REF!</v>
      </c>
      <c r="F14" s="22" t="str">
        <f t="shared" si="1"/>
        <v>#REF!</v>
      </c>
      <c r="G14" s="2"/>
    </row>
    <row r="15">
      <c r="A15" s="29" t="s">
        <v>46</v>
      </c>
      <c r="B15" s="22" t="str">
        <f>IF(B14&gt;#REF!,(B29+B45+B61)/('Справочник'!$C$2 -B$69-1),0)</f>
        <v>#REF!</v>
      </c>
      <c r="C15" s="22" t="str">
        <f>IF(C14&gt;#REF!,(C29+C45+C61)/('Справочник'!$C$2 -C$69-1),0)</f>
        <v>#REF!</v>
      </c>
      <c r="D15" s="22" t="str">
        <f>IF(D14&gt;#REF!,(D29+D45+D61)/('Справочник'!$C$2 -D$69-1),0)</f>
        <v>#REF!</v>
      </c>
      <c r="E15" s="22" t="str">
        <f>IF(E14&gt;#REF!,(E29+E45+E61)/('Справочник'!$C$2 -E$69-1),0)</f>
        <v>#REF!</v>
      </c>
      <c r="F15" s="22" t="str">
        <f t="shared" si="1"/>
        <v>#REF!</v>
      </c>
      <c r="G15" s="2"/>
    </row>
    <row r="16">
      <c r="A16" s="17" t="s">
        <v>47</v>
      </c>
      <c r="B16" s="19" t="str">
        <f t="shared" ref="B16:E16" si="4">B6+B14+B15</f>
        <v>#REF!</v>
      </c>
      <c r="C16" s="19" t="str">
        <f t="shared" si="4"/>
        <v>#REF!</v>
      </c>
      <c r="D16" s="19" t="str">
        <f t="shared" si="4"/>
        <v>#REF!</v>
      </c>
      <c r="E16" s="19" t="str">
        <f t="shared" si="4"/>
        <v>#REF!</v>
      </c>
      <c r="F16" s="19" t="str">
        <f>B5+SUM(B16:E16)</f>
        <v>#REF!</v>
      </c>
      <c r="G16" s="2"/>
    </row>
    <row r="17">
      <c r="A17" s="2"/>
      <c r="B17" s="6"/>
      <c r="C17" s="6"/>
      <c r="D17" s="6"/>
      <c r="E17" s="6"/>
      <c r="F17" s="6"/>
      <c r="G17" s="2"/>
    </row>
    <row r="18">
      <c r="A18" s="41" t="s">
        <v>48</v>
      </c>
      <c r="B18" s="11"/>
      <c r="C18" s="12"/>
      <c r="D18" s="12"/>
      <c r="E18" s="12"/>
      <c r="F18" s="11" t="s">
        <v>31</v>
      </c>
      <c r="G18" s="4" t="s">
        <v>32</v>
      </c>
    </row>
    <row r="19">
      <c r="A19" s="10" t="s">
        <v>33</v>
      </c>
      <c r="B19" s="13">
        <v>1000000.0</v>
      </c>
      <c r="C19" s="14"/>
      <c r="D19" s="14"/>
      <c r="E19" s="15"/>
      <c r="F19" s="11">
        <f>B19</f>
        <v>1000000</v>
      </c>
      <c r="G19" s="16" t="s">
        <v>51</v>
      </c>
    </row>
    <row r="20">
      <c r="A20" s="17" t="s">
        <v>35</v>
      </c>
      <c r="B20" s="18"/>
      <c r="C20" s="18"/>
      <c r="D20" s="18"/>
      <c r="E20" s="18"/>
      <c r="F20" s="19">
        <f t="shared" ref="F20:F31" si="5">SUM(B20:E20)</f>
        <v>0</v>
      </c>
      <c r="G20" s="2"/>
    </row>
    <row r="21" ht="15.75" customHeight="1">
      <c r="A21" s="20" t="s">
        <v>36</v>
      </c>
      <c r="B21" s="21" t="str">
        <f>IF(G19="Нет", IF(F20/F19&lt;#REF!,#REF!*F20,IF(F20/F19&gt;=#REF!,#REF!*F20, IF(F20/F19&gt;=#REF!,#REF!*F20, IF(F20/F19&gt;=#REF!,#REF!*F20,IF(F20/F19&gt;=#REF!,#REF!*F20, IF(F20/F19&gt;=#REF!,#REF!*F20,#REF!*F20)))))), F20*#REF!)</f>
        <v>#REF!</v>
      </c>
      <c r="C21" s="14"/>
      <c r="D21" s="14"/>
      <c r="E21" s="15"/>
      <c r="F21" s="22" t="str">
        <f t="shared" si="5"/>
        <v>#REF!</v>
      </c>
      <c r="G21" s="2"/>
    </row>
    <row r="22" ht="15.75" customHeight="1">
      <c r="A22" s="20" t="s">
        <v>37</v>
      </c>
      <c r="B22" s="22">
        <f>IF($G$19="Да",#REF!,'Справочник'!$B$2) </f>
        <v>40000</v>
      </c>
      <c r="C22" s="22">
        <f>IF($G$19="Да",#REF!,'Справочник'!$B$2) </f>
        <v>40000</v>
      </c>
      <c r="D22" s="22">
        <f>IF($G$19="Да",#REF!,'Справочник'!$B$2) </f>
        <v>40000</v>
      </c>
      <c r="E22" s="22">
        <f>IF($G$19="Да",#REF!,'Справочник'!$B$2) </f>
        <v>40000</v>
      </c>
      <c r="F22" s="22">
        <f t="shared" si="5"/>
        <v>160000</v>
      </c>
      <c r="G22" s="2"/>
    </row>
    <row r="23" ht="15.75" customHeight="1">
      <c r="A23" s="20" t="s">
        <v>38</v>
      </c>
      <c r="B23" s="22">
        <f>IF($G$19="Да",#REF!,'Справочник'!$B$3) </f>
        <v>5000</v>
      </c>
      <c r="C23" s="22">
        <f>IF($G$19="Да",#REF!,'Справочник'!$B$3) </f>
        <v>5000</v>
      </c>
      <c r="D23" s="22">
        <f>IF($G$19="Да",#REF!,'Справочник'!$B$3) </f>
        <v>5000</v>
      </c>
      <c r="E23" s="22">
        <f>IF($G$19="Да",#REF!,'Справочник'!$B$3) </f>
        <v>5000</v>
      </c>
      <c r="F23" s="22">
        <f t="shared" si="5"/>
        <v>20000</v>
      </c>
      <c r="G23" s="2"/>
    </row>
    <row r="24" ht="15.75" customHeight="1">
      <c r="A24" s="23" t="s">
        <v>39</v>
      </c>
      <c r="B24" s="24" t="str">
        <f>(SUM(#REF!))*'Справочник'!$B6</f>
        <v>#REF!</v>
      </c>
      <c r="C24" s="25" t="str">
        <f>(SUM(#REF!))*'Справочник'!$B6</f>
        <v>#REF!</v>
      </c>
      <c r="D24" s="25" t="str">
        <f>(SUM(#REF!))*'Справочник'!$B6</f>
        <v>#REF!</v>
      </c>
      <c r="E24" s="25" t="str">
        <f>(SUM(#REF!))*'Справочник'!$B6</f>
        <v>#REF!</v>
      </c>
      <c r="F24" s="24" t="str">
        <f t="shared" si="5"/>
        <v>#REF!</v>
      </c>
      <c r="G24" s="2"/>
    </row>
    <row r="25" ht="15.75" customHeight="1">
      <c r="A25" s="23" t="s">
        <v>40</v>
      </c>
      <c r="B25" s="24" t="str">
        <f>(SUM(#REF!))*'Справочник'!$B7</f>
        <v>#REF!</v>
      </c>
      <c r="C25" s="25" t="str">
        <f>(SUM(#REF!))*'Справочник'!$B7</f>
        <v>#REF!</v>
      </c>
      <c r="D25" s="25" t="str">
        <f>(SUM(#REF!))*'Справочник'!$B7</f>
        <v>#REF!</v>
      </c>
      <c r="E25" s="25" t="str">
        <f>(SUM(#REF!))*'Справочник'!$B7</f>
        <v>#REF!</v>
      </c>
      <c r="F25" s="24" t="str">
        <f t="shared" si="5"/>
        <v>#REF!</v>
      </c>
      <c r="G25" s="2"/>
    </row>
    <row r="26" ht="15.75" customHeight="1">
      <c r="A26" s="26" t="s">
        <v>41</v>
      </c>
      <c r="B26" s="24" t="str">
        <f>(SUM(#REF!))*'Справочник'!$B8</f>
        <v>#REF!</v>
      </c>
      <c r="C26" s="25" t="str">
        <f>(SUM(#REF!))*'Справочник'!$B8</f>
        <v>#REF!</v>
      </c>
      <c r="D26" s="25" t="str">
        <f>(SUM(#REF!))*'Справочник'!$B8</f>
        <v>#REF!</v>
      </c>
      <c r="E26" s="25" t="str">
        <f>(SUM(#REF!))*'Справочник'!$B8</f>
        <v>#REF!</v>
      </c>
      <c r="F26" s="24" t="str">
        <f t="shared" si="5"/>
        <v>#REF!</v>
      </c>
      <c r="G26" s="2"/>
    </row>
    <row r="27" ht="15.75" customHeight="1">
      <c r="A27" s="26" t="s">
        <v>42</v>
      </c>
      <c r="B27" s="24" t="str">
        <f>(SUM(#REF!))*'Справочник'!$B9</f>
        <v>#REF!</v>
      </c>
      <c r="C27" s="25" t="str">
        <f>(SUM(#REF!))*'Справочник'!$B9</f>
        <v>#REF!</v>
      </c>
      <c r="D27" s="25" t="str">
        <f>(SUM(#REF!))*'Справочник'!$B9</f>
        <v>#REF!</v>
      </c>
      <c r="E27" s="25" t="str">
        <f>(SUM(#REF!))*'Справочник'!$B9</f>
        <v>#REF!</v>
      </c>
      <c r="F27" s="24" t="str">
        <f t="shared" si="5"/>
        <v>#REF!</v>
      </c>
      <c r="G27" s="2"/>
    </row>
    <row r="28" ht="15.75" customHeight="1">
      <c r="A28" s="26" t="s">
        <v>43</v>
      </c>
      <c r="B28" s="24" t="str">
        <f>(SUM(#REF!))*'Справочник'!$B10</f>
        <v>#REF!</v>
      </c>
      <c r="C28" s="25" t="str">
        <f>(SUM(#REF!))*'Справочник'!$B10</f>
        <v>#REF!</v>
      </c>
      <c r="D28" s="25" t="str">
        <f>(SUM(#REF!))*'Справочник'!$B10</f>
        <v>#REF!</v>
      </c>
      <c r="E28" s="25" t="str">
        <f>(SUM(#REF!))*'Справочник'!$B10</f>
        <v>#REF!</v>
      </c>
      <c r="F28" s="24" t="str">
        <f t="shared" si="5"/>
        <v>#REF!</v>
      </c>
      <c r="G28" s="2"/>
    </row>
    <row r="29" ht="15.75" customHeight="1">
      <c r="A29" s="31" t="s">
        <v>49</v>
      </c>
      <c r="B29" s="28" t="str">
        <f t="shared" ref="B29:E29" si="6">SUM(B24:B28)</f>
        <v>#REF!</v>
      </c>
      <c r="C29" s="28" t="str">
        <f t="shared" si="6"/>
        <v>#REF!</v>
      </c>
      <c r="D29" s="28" t="str">
        <f t="shared" si="6"/>
        <v>#REF!</v>
      </c>
      <c r="E29" s="28" t="str">
        <f t="shared" si="6"/>
        <v>#REF!</v>
      </c>
      <c r="F29" s="28" t="str">
        <f t="shared" si="5"/>
        <v>#REF!</v>
      </c>
      <c r="G29" s="2"/>
    </row>
    <row r="30" ht="15.75" customHeight="1">
      <c r="A30" s="32" t="s">
        <v>45</v>
      </c>
      <c r="B30" s="22" t="str">
        <f t="shared" ref="B30:E30" si="7">B23-B29</f>
        <v>#REF!</v>
      </c>
      <c r="C30" s="22" t="str">
        <f t="shared" si="7"/>
        <v>#REF!</v>
      </c>
      <c r="D30" s="22" t="str">
        <f t="shared" si="7"/>
        <v>#REF!</v>
      </c>
      <c r="E30" s="22" t="str">
        <f t="shared" si="7"/>
        <v>#REF!</v>
      </c>
      <c r="F30" s="22" t="str">
        <f t="shared" si="5"/>
        <v>#REF!</v>
      </c>
      <c r="G30" s="2"/>
    </row>
    <row r="31" ht="15.75" customHeight="1">
      <c r="A31" s="29" t="s">
        <v>46</v>
      </c>
      <c r="B31" s="22" t="str">
        <f>IF(B30&gt;#REF!,(B13+B61+B45)/('Справочник'!$C$2 -B$69-1),0)</f>
        <v>#REF!</v>
      </c>
      <c r="C31" s="22" t="str">
        <f>IF(C30&gt;#REF!,(C13+C61+C45)/('Справочник'!$C$2 -C$69-1),0)</f>
        <v>#REF!</v>
      </c>
      <c r="D31" s="22" t="str">
        <f>IF(D30&gt;#REF!,(D13+D61+D45)/('Справочник'!$C$2 -D$69-1),0)</f>
        <v>#REF!</v>
      </c>
      <c r="E31" s="22" t="str">
        <f>IF(E30&gt;#REF!,(E13+E61+E45)/('Справочник'!$C$2 -E$69-1),0)</f>
        <v>#REF!</v>
      </c>
      <c r="F31" s="22" t="str">
        <f t="shared" si="5"/>
        <v>#REF!</v>
      </c>
      <c r="G31" s="2"/>
    </row>
    <row r="32" ht="15.75" customHeight="1">
      <c r="A32" s="33" t="s">
        <v>47</v>
      </c>
      <c r="B32" s="19" t="str">
        <f t="shared" ref="B32:E32" si="8">B22+B30+B31</f>
        <v>#REF!</v>
      </c>
      <c r="C32" s="19" t="str">
        <f t="shared" si="8"/>
        <v>#REF!</v>
      </c>
      <c r="D32" s="19" t="str">
        <f t="shared" si="8"/>
        <v>#REF!</v>
      </c>
      <c r="E32" s="19" t="str">
        <f t="shared" si="8"/>
        <v>#REF!</v>
      </c>
      <c r="F32" s="19" t="str">
        <f>B21+SUM(B32:E32)</f>
        <v>#REF!</v>
      </c>
      <c r="G32" s="2"/>
    </row>
    <row r="33" ht="15.75" customHeight="1">
      <c r="A33" s="2"/>
      <c r="B33" s="6"/>
      <c r="C33" s="6"/>
      <c r="D33" s="6"/>
      <c r="E33" s="6"/>
      <c r="F33" s="6"/>
      <c r="G33" s="2"/>
    </row>
    <row r="34" ht="15.75" customHeight="1">
      <c r="A34" s="41" t="s">
        <v>62</v>
      </c>
      <c r="B34" s="11"/>
      <c r="C34" s="12"/>
      <c r="D34" s="12"/>
      <c r="E34" s="12"/>
      <c r="F34" s="11" t="s">
        <v>31</v>
      </c>
      <c r="G34" s="4" t="s">
        <v>32</v>
      </c>
    </row>
    <row r="35" ht="15.75" customHeight="1">
      <c r="A35" s="10" t="s">
        <v>33</v>
      </c>
      <c r="B35" s="13">
        <v>1000000.0</v>
      </c>
      <c r="C35" s="14"/>
      <c r="D35" s="14"/>
      <c r="E35" s="15"/>
      <c r="F35" s="11">
        <f>B35</f>
        <v>1000000</v>
      </c>
      <c r="G35" s="16" t="s">
        <v>51</v>
      </c>
    </row>
    <row r="36" ht="15.75" customHeight="1">
      <c r="A36" s="17" t="s">
        <v>35</v>
      </c>
      <c r="B36" s="18"/>
      <c r="C36" s="18"/>
      <c r="D36" s="18"/>
      <c r="E36" s="18"/>
      <c r="F36" s="19">
        <f t="shared" ref="F36:F47" si="9">SUM(B36:E36)</f>
        <v>0</v>
      </c>
      <c r="G36" s="2"/>
    </row>
    <row r="37" ht="15.75" customHeight="1">
      <c r="A37" s="20" t="s">
        <v>36</v>
      </c>
      <c r="B37" s="21" t="str">
        <f>IF(G35="Нет", IF(F36/F35&lt;#REF!,#REF!*F36,IF(F36/F35&gt;=#REF!,#REF!*F36, IF(F36/F35&gt;=#REF!,#REF!*F36, IF(F36/F35&gt;=#REF!,#REF!*F36,IF(F36/F35&gt;=#REF!,#REF!*F36, IF(F36/F35&gt;=#REF!,#REF!*F36,#REF!*F36)))))),F36*#REF!)</f>
        <v>#REF!</v>
      </c>
      <c r="C37" s="14"/>
      <c r="D37" s="14"/>
      <c r="E37" s="15"/>
      <c r="F37" s="22" t="str">
        <f t="shared" si="9"/>
        <v>#REF!</v>
      </c>
      <c r="G37" s="2"/>
    </row>
    <row r="38" ht="15.75" customHeight="1">
      <c r="A38" s="32" t="s">
        <v>37</v>
      </c>
      <c r="B38" s="22">
        <f>IF($G$35="Да",#REF!,'Справочник'!$B$2) </f>
        <v>40000</v>
      </c>
      <c r="C38" s="22">
        <f>IF($G$35="Да",#REF!,'Справочник'!$B$2) </f>
        <v>40000</v>
      </c>
      <c r="D38" s="22">
        <f>IF($G$35="Да",#REF!,'Справочник'!$B$2) </f>
        <v>40000</v>
      </c>
      <c r="E38" s="22">
        <f>IF($G$35="Да",#REF!,'Справочник'!$B$2) </f>
        <v>40000</v>
      </c>
      <c r="F38" s="22">
        <f t="shared" si="9"/>
        <v>160000</v>
      </c>
      <c r="G38" s="2"/>
    </row>
    <row r="39" ht="15.75" customHeight="1">
      <c r="A39" s="32" t="s">
        <v>52</v>
      </c>
      <c r="B39" s="22">
        <f>IF($G$35="Да",#REF!,'Справочник'!$B$3) </f>
        <v>5000</v>
      </c>
      <c r="C39" s="22">
        <f>IF($G$35="Да",#REF!,'Справочник'!$B$3) </f>
        <v>5000</v>
      </c>
      <c r="D39" s="22">
        <f>IF($G$35="Да",#REF!,'Справочник'!$B$3) </f>
        <v>5000</v>
      </c>
      <c r="E39" s="22">
        <f>IF($G$35="Да",#REF!,'Справочник'!$B$3) </f>
        <v>5000</v>
      </c>
      <c r="F39" s="22">
        <f t="shared" si="9"/>
        <v>20000</v>
      </c>
      <c r="G39" s="2"/>
    </row>
    <row r="40" ht="15.75" customHeight="1">
      <c r="A40" s="23" t="s">
        <v>39</v>
      </c>
      <c r="B40" s="24" t="str">
        <f>(SUM(#REF!))*'Справочник'!$B6</f>
        <v>#REF!</v>
      </c>
      <c r="C40" s="25" t="str">
        <f>(SUM(#REF!))*'Справочник'!$B6</f>
        <v>#REF!</v>
      </c>
      <c r="D40" s="25" t="str">
        <f>(SUM(#REF!))*'Справочник'!$B6</f>
        <v>#REF!</v>
      </c>
      <c r="E40" s="25" t="str">
        <f>(SUM(#REF!))*'Справочник'!$B6</f>
        <v>#REF!</v>
      </c>
      <c r="F40" s="24" t="str">
        <f t="shared" si="9"/>
        <v>#REF!</v>
      </c>
      <c r="G40" s="2"/>
    </row>
    <row r="41" ht="15.75" customHeight="1">
      <c r="A41" s="23" t="s">
        <v>40</v>
      </c>
      <c r="B41" s="24" t="str">
        <f>(SUM(#REF!))*'Справочник'!$B7</f>
        <v>#REF!</v>
      </c>
      <c r="C41" s="25" t="str">
        <f>(SUM(#REF!))*'Справочник'!$B7</f>
        <v>#REF!</v>
      </c>
      <c r="D41" s="25" t="str">
        <f>(SUM(#REF!))*'Справочник'!$B7</f>
        <v>#REF!</v>
      </c>
      <c r="E41" s="25" t="str">
        <f>(SUM(#REF!))*'Справочник'!$B7</f>
        <v>#REF!</v>
      </c>
      <c r="F41" s="24" t="str">
        <f t="shared" si="9"/>
        <v>#REF!</v>
      </c>
      <c r="G41" s="2"/>
    </row>
    <row r="42" ht="15.75" customHeight="1">
      <c r="A42" s="26" t="s">
        <v>41</v>
      </c>
      <c r="B42" s="24" t="str">
        <f>(SUM(#REF!))*'Справочник'!$B8</f>
        <v>#REF!</v>
      </c>
      <c r="C42" s="25" t="str">
        <f>(SUM(#REF!))*'Справочник'!$B8</f>
        <v>#REF!</v>
      </c>
      <c r="D42" s="25" t="str">
        <f>(SUM(#REF!))*'Справочник'!$B8</f>
        <v>#REF!</v>
      </c>
      <c r="E42" s="25" t="str">
        <f>(SUM(#REF!))*'Справочник'!$B8</f>
        <v>#REF!</v>
      </c>
      <c r="F42" s="24" t="str">
        <f t="shared" si="9"/>
        <v>#REF!</v>
      </c>
      <c r="G42" s="2"/>
    </row>
    <row r="43" ht="15.75" customHeight="1">
      <c r="A43" s="26" t="s">
        <v>42</v>
      </c>
      <c r="B43" s="24" t="str">
        <f>(SUM(#REF!))*'Справочник'!$B9</f>
        <v>#REF!</v>
      </c>
      <c r="C43" s="25" t="str">
        <f>(SUM(#REF!))*'Справочник'!$B9</f>
        <v>#REF!</v>
      </c>
      <c r="D43" s="25" t="str">
        <f>(SUM(#REF!))*'Справочник'!$B9</f>
        <v>#REF!</v>
      </c>
      <c r="E43" s="25" t="str">
        <f>(SUM(#REF!))*'Справочник'!$B9</f>
        <v>#REF!</v>
      </c>
      <c r="F43" s="24" t="str">
        <f t="shared" si="9"/>
        <v>#REF!</v>
      </c>
      <c r="G43" s="2"/>
    </row>
    <row r="44" ht="15.75" customHeight="1">
      <c r="A44" s="26" t="s">
        <v>43</v>
      </c>
      <c r="B44" s="24" t="str">
        <f>(SUM(#REF!))*'Справочник'!$B10</f>
        <v>#REF!</v>
      </c>
      <c r="C44" s="25" t="str">
        <f>(SUM(#REF!))*'Справочник'!$B10</f>
        <v>#REF!</v>
      </c>
      <c r="D44" s="25" t="str">
        <f>(SUM(#REF!))*'Справочник'!$B10</f>
        <v>#REF!</v>
      </c>
      <c r="E44" s="25" t="str">
        <f>(SUM(#REF!))*'Справочник'!$B10</f>
        <v>#REF!</v>
      </c>
      <c r="F44" s="24" t="str">
        <f t="shared" si="9"/>
        <v>#REF!</v>
      </c>
      <c r="G44" s="2"/>
    </row>
    <row r="45" ht="15.75" customHeight="1">
      <c r="A45" s="31" t="s">
        <v>49</v>
      </c>
      <c r="B45" s="28" t="str">
        <f t="shared" ref="B45:E45" si="10">SUM(B40:B44)</f>
        <v>#REF!</v>
      </c>
      <c r="C45" s="28" t="str">
        <f t="shared" si="10"/>
        <v>#REF!</v>
      </c>
      <c r="D45" s="28" t="str">
        <f t="shared" si="10"/>
        <v>#REF!</v>
      </c>
      <c r="E45" s="28" t="str">
        <f t="shared" si="10"/>
        <v>#REF!</v>
      </c>
      <c r="F45" s="28" t="str">
        <f t="shared" si="9"/>
        <v>#REF!</v>
      </c>
      <c r="G45" s="2"/>
    </row>
    <row r="46" ht="15.75" customHeight="1">
      <c r="A46" s="32" t="s">
        <v>45</v>
      </c>
      <c r="B46" s="22" t="str">
        <f t="shared" ref="B46:E46" si="11">B39-B45</f>
        <v>#REF!</v>
      </c>
      <c r="C46" s="22" t="str">
        <f t="shared" si="11"/>
        <v>#REF!</v>
      </c>
      <c r="D46" s="22" t="str">
        <f t="shared" si="11"/>
        <v>#REF!</v>
      </c>
      <c r="E46" s="22" t="str">
        <f t="shared" si="11"/>
        <v>#REF!</v>
      </c>
      <c r="F46" s="22" t="str">
        <f t="shared" si="9"/>
        <v>#REF!</v>
      </c>
      <c r="G46" s="2"/>
    </row>
    <row r="47" ht="15.75" customHeight="1">
      <c r="A47" s="29" t="s">
        <v>46</v>
      </c>
      <c r="B47" s="22" t="str">
        <f>IF(B46&gt;#REF!,(B13+B29+B61)/('Справочник'!$C$2-B$69),0)</f>
        <v>#REF!</v>
      </c>
      <c r="C47" s="22" t="str">
        <f>IF(C46&gt;#REF!,(C13+C29+C61)/('Справочник'!$C$2 -C$69-1),0)</f>
        <v>#REF!</v>
      </c>
      <c r="D47" s="22" t="str">
        <f>IF(D46&gt;#REF!,(D13+D29+D61)/('Справочник'!$C$2 -D$69),0)</f>
        <v>#REF!</v>
      </c>
      <c r="E47" s="22" t="str">
        <f>IF(E46&gt;#REF!,(E13+E29+E61)/('Справочник'!$C$2 -E$69-1),0)</f>
        <v>#REF!</v>
      </c>
      <c r="F47" s="22" t="str">
        <f t="shared" si="9"/>
        <v>#REF!</v>
      </c>
      <c r="G47" s="2"/>
    </row>
    <row r="48" ht="15.75" customHeight="1">
      <c r="A48" s="33" t="s">
        <v>47</v>
      </c>
      <c r="B48" s="19" t="str">
        <f t="shared" ref="B48:E48" si="12">B38+B46+B47</f>
        <v>#REF!</v>
      </c>
      <c r="C48" s="19" t="str">
        <f t="shared" si="12"/>
        <v>#REF!</v>
      </c>
      <c r="D48" s="19" t="str">
        <f t="shared" si="12"/>
        <v>#REF!</v>
      </c>
      <c r="E48" s="19" t="str">
        <f t="shared" si="12"/>
        <v>#REF!</v>
      </c>
      <c r="F48" s="19" t="str">
        <f>SUM(B48:E48)+B37</f>
        <v>#REF!</v>
      </c>
      <c r="G48" s="2"/>
    </row>
    <row r="49" ht="15.75" customHeight="1">
      <c r="A49" s="2"/>
      <c r="B49" s="6"/>
      <c r="C49" s="6"/>
      <c r="D49" s="6"/>
      <c r="E49" s="6"/>
      <c r="F49" s="6"/>
      <c r="G49" s="2"/>
    </row>
    <row r="50" ht="15.75" customHeight="1">
      <c r="A50" s="20" t="s">
        <v>53</v>
      </c>
      <c r="B50" s="11"/>
      <c r="C50" s="12"/>
      <c r="D50" s="12"/>
      <c r="E50" s="12"/>
      <c r="F50" s="11" t="s">
        <v>31</v>
      </c>
      <c r="G50" s="4" t="s">
        <v>32</v>
      </c>
    </row>
    <row r="51" ht="15.75" customHeight="1">
      <c r="A51" s="34" t="s">
        <v>33</v>
      </c>
      <c r="B51" s="13">
        <v>1000000.0</v>
      </c>
      <c r="C51" s="14"/>
      <c r="D51" s="14"/>
      <c r="E51" s="15"/>
      <c r="F51" s="11">
        <f>B51</f>
        <v>1000000</v>
      </c>
      <c r="G51" s="16" t="s">
        <v>34</v>
      </c>
    </row>
    <row r="52" ht="15.75" customHeight="1">
      <c r="A52" s="17" t="s">
        <v>35</v>
      </c>
      <c r="B52" s="18"/>
      <c r="C52" s="18"/>
      <c r="D52" s="18"/>
      <c r="E52" s="18"/>
      <c r="F52" s="19">
        <f t="shared" ref="F52:F63" si="13">SUM(B52:E52)</f>
        <v>0</v>
      </c>
      <c r="G52" s="2"/>
    </row>
    <row r="53" ht="15.75" customHeight="1">
      <c r="A53" s="20" t="s">
        <v>36</v>
      </c>
      <c r="B53" s="21" t="str">
        <f>IF(G51="Нет", IF(F52/F51&lt;#REF!,#REF!*F52,IF(F52/F51&gt;=#REF!,#REF!*F52, IF(F52/F51&gt;=#REF!,#REF!*F52, IF(F52/F51&gt;=#REF!,#REF!*F52,IF(F52/F51&gt;=#REF!,#REF!*F52, IF(F52/F51&gt;=#REF!,#REF!*F52,#REF!*F52)))))),F52*#REF!)</f>
        <v>#REF!</v>
      </c>
      <c r="C53" s="14"/>
      <c r="D53" s="14"/>
      <c r="E53" s="15"/>
      <c r="F53" s="22" t="str">
        <f t="shared" si="13"/>
        <v>#REF!</v>
      </c>
      <c r="G53" s="2"/>
    </row>
    <row r="54" ht="15.75" customHeight="1">
      <c r="A54" s="32" t="s">
        <v>37</v>
      </c>
      <c r="B54" s="22" t="str">
        <f>IF($G$51="Да",#REF!,'Справочник'!$B$2) </f>
        <v>#REF!</v>
      </c>
      <c r="C54" s="22" t="str">
        <f>IF($G$51="Да",#REF!,'Справочник'!$B$2) </f>
        <v>#REF!</v>
      </c>
      <c r="D54" s="22" t="str">
        <f>IF($G$51="Да",#REF!,'Справочник'!$B$2) </f>
        <v>#REF!</v>
      </c>
      <c r="E54" s="22" t="str">
        <f>IF($G$51="Да",#REF!,'Справочник'!$B$2) </f>
        <v>#REF!</v>
      </c>
      <c r="F54" s="22" t="str">
        <f t="shared" si="13"/>
        <v>#REF!</v>
      </c>
      <c r="G54" s="2"/>
    </row>
    <row r="55" ht="15.75" customHeight="1">
      <c r="A55" s="32" t="s">
        <v>52</v>
      </c>
      <c r="B55" s="22" t="str">
        <f>IF($G$51="Да",#REF!,'Справочник'!$B$3) </f>
        <v>#REF!</v>
      </c>
      <c r="C55" s="22" t="str">
        <f>IF($G$51="Да",#REF!,'Справочник'!$B$3) </f>
        <v>#REF!</v>
      </c>
      <c r="D55" s="22" t="str">
        <f>IF($G$51="Да",#REF!,'Справочник'!$B$3) </f>
        <v>#REF!</v>
      </c>
      <c r="E55" s="22" t="str">
        <f>IF($G$51="Да",#REF!,'Справочник'!$B$3) </f>
        <v>#REF!</v>
      </c>
      <c r="F55" s="22" t="str">
        <f t="shared" si="13"/>
        <v>#REF!</v>
      </c>
      <c r="G55" s="2"/>
    </row>
    <row r="56" ht="15.75" customHeight="1">
      <c r="A56" s="23" t="s">
        <v>39</v>
      </c>
      <c r="B56" s="25" t="str">
        <f>(SUM(#REF!))*'Справочник'!$B6</f>
        <v>#REF!</v>
      </c>
      <c r="C56" s="25" t="str">
        <f>(SUM(#REF!))*'Справочник'!$B6</f>
        <v>#REF!</v>
      </c>
      <c r="D56" s="24" t="str">
        <f>(SUM(#REF!))*'Справочник'!$B6</f>
        <v>#REF!</v>
      </c>
      <c r="E56" s="25" t="str">
        <f>(SUM(#REF!))*'Справочник'!$B6</f>
        <v>#REF!</v>
      </c>
      <c r="F56" s="24" t="str">
        <f t="shared" si="13"/>
        <v>#REF!</v>
      </c>
      <c r="G56" s="2"/>
    </row>
    <row r="57" ht="15.75" customHeight="1">
      <c r="A57" s="23" t="s">
        <v>40</v>
      </c>
      <c r="B57" s="25" t="str">
        <f>(SUM(#REF!))*'Справочник'!$B7</f>
        <v>#REF!</v>
      </c>
      <c r="C57" s="25" t="str">
        <f>(SUM(#REF!))*'Справочник'!$B7</f>
        <v>#REF!</v>
      </c>
      <c r="D57" s="24" t="str">
        <f>(SUM(#REF!))*'Справочник'!$B7</f>
        <v>#REF!</v>
      </c>
      <c r="E57" s="25" t="str">
        <f>(SUM(#REF!))*'Справочник'!$B7</f>
        <v>#REF!</v>
      </c>
      <c r="F57" s="24" t="str">
        <f t="shared" si="13"/>
        <v>#REF!</v>
      </c>
      <c r="G57" s="2"/>
    </row>
    <row r="58" ht="15.75" customHeight="1">
      <c r="A58" s="26" t="s">
        <v>41</v>
      </c>
      <c r="B58" s="25" t="str">
        <f>(SUM(#REF!))*'Справочник'!$B8</f>
        <v>#REF!</v>
      </c>
      <c r="C58" s="25" t="str">
        <f>(SUM(#REF!))*'Справочник'!$B8</f>
        <v>#REF!</v>
      </c>
      <c r="D58" s="24" t="str">
        <f>(SUM(#REF!))*'Справочник'!$B8</f>
        <v>#REF!</v>
      </c>
      <c r="E58" s="25" t="str">
        <f>(SUM(#REF!))*'Справочник'!$B8</f>
        <v>#REF!</v>
      </c>
      <c r="F58" s="24" t="str">
        <f t="shared" si="13"/>
        <v>#REF!</v>
      </c>
      <c r="G58" s="2"/>
    </row>
    <row r="59" ht="15.75" customHeight="1">
      <c r="A59" s="26" t="s">
        <v>42</v>
      </c>
      <c r="B59" s="25" t="str">
        <f>(SUM(#REF!))*'Справочник'!$B9</f>
        <v>#REF!</v>
      </c>
      <c r="C59" s="25" t="str">
        <f>(SUM(#REF!))*'Справочник'!$B9</f>
        <v>#REF!</v>
      </c>
      <c r="D59" s="24" t="str">
        <f>(SUM(#REF!))*'Справочник'!$B9</f>
        <v>#REF!</v>
      </c>
      <c r="E59" s="25" t="str">
        <f>(SUM(#REF!))*'Справочник'!$B9</f>
        <v>#REF!</v>
      </c>
      <c r="F59" s="24" t="str">
        <f t="shared" si="13"/>
        <v>#REF!</v>
      </c>
      <c r="G59" s="2"/>
    </row>
    <row r="60" ht="15.75" customHeight="1">
      <c r="A60" s="26" t="s">
        <v>43</v>
      </c>
      <c r="B60" s="25" t="str">
        <f>(SUM(#REF!))*'Справочник'!$B10</f>
        <v>#REF!</v>
      </c>
      <c r="C60" s="25" t="str">
        <f>(SUM(#REF!))*'Справочник'!$B10</f>
        <v>#REF!</v>
      </c>
      <c r="D60" s="24" t="str">
        <f>(SUM(#REF!))*'Справочник'!$B10</f>
        <v>#REF!</v>
      </c>
      <c r="E60" s="25" t="str">
        <f>(SUM(#REF!))*'Справочник'!$B10</f>
        <v>#REF!</v>
      </c>
      <c r="F60" s="24" t="str">
        <f t="shared" si="13"/>
        <v>#REF!</v>
      </c>
      <c r="G60" s="2"/>
    </row>
    <row r="61" ht="15.75" customHeight="1">
      <c r="A61" s="31" t="s">
        <v>49</v>
      </c>
      <c r="B61" s="28" t="str">
        <f t="shared" ref="B61:E61" si="14">SUM(B56:B60)</f>
        <v>#REF!</v>
      </c>
      <c r="C61" s="28" t="str">
        <f t="shared" si="14"/>
        <v>#REF!</v>
      </c>
      <c r="D61" s="28" t="str">
        <f t="shared" si="14"/>
        <v>#REF!</v>
      </c>
      <c r="E61" s="28" t="str">
        <f t="shared" si="14"/>
        <v>#REF!</v>
      </c>
      <c r="F61" s="28" t="str">
        <f t="shared" si="13"/>
        <v>#REF!</v>
      </c>
      <c r="G61" s="2"/>
    </row>
    <row r="62" ht="15.75" customHeight="1">
      <c r="A62" s="32" t="s">
        <v>45</v>
      </c>
      <c r="B62" s="22" t="str">
        <f t="shared" ref="B62:E62" si="15">B55-B61</f>
        <v>#REF!</v>
      </c>
      <c r="C62" s="22" t="str">
        <f t="shared" si="15"/>
        <v>#REF!</v>
      </c>
      <c r="D62" s="22" t="str">
        <f t="shared" si="15"/>
        <v>#REF!</v>
      </c>
      <c r="E62" s="22" t="str">
        <f t="shared" si="15"/>
        <v>#REF!</v>
      </c>
      <c r="F62" s="22" t="str">
        <f t="shared" si="13"/>
        <v>#REF!</v>
      </c>
      <c r="G62" s="2"/>
    </row>
    <row r="63" ht="15.75" customHeight="1">
      <c r="A63" s="29" t="s">
        <v>46</v>
      </c>
      <c r="B63" s="22" t="str">
        <f>IF(B62&gt;#REF!,(B13+B29+B45)/('Справочник'!$C$2 -B$69),0)</f>
        <v>#REF!</v>
      </c>
      <c r="C63" s="22" t="str">
        <f>IF(C62&gt;#REF!,(C13+C29+C45)/('Справочник'!$C$2 -C$69),0)</f>
        <v>#REF!</v>
      </c>
      <c r="D63" s="22" t="str">
        <f>IF(D62&gt;#REF!,(D13+D29+D45)/('Справочник'!$C$2 -D$69),0)</f>
        <v>#REF!</v>
      </c>
      <c r="E63" s="22" t="str">
        <f>IF(E62&gt;#REF!,(E13+E29+E45)/('Справочник'!$C$2 -E$69),0)</f>
        <v>#REF!</v>
      </c>
      <c r="F63" s="22" t="str">
        <f t="shared" si="13"/>
        <v>#REF!</v>
      </c>
      <c r="G63" s="2"/>
    </row>
    <row r="64" ht="15.75" customHeight="1">
      <c r="A64" s="33" t="s">
        <v>47</v>
      </c>
      <c r="B64" s="19" t="str">
        <f t="shared" ref="B64:E64" si="16">B54+B55+B63</f>
        <v>#REF!</v>
      </c>
      <c r="C64" s="19" t="str">
        <f t="shared" si="16"/>
        <v>#REF!</v>
      </c>
      <c r="D64" s="19" t="str">
        <f t="shared" si="16"/>
        <v>#REF!</v>
      </c>
      <c r="E64" s="19" t="str">
        <f t="shared" si="16"/>
        <v>#REF!</v>
      </c>
      <c r="F64" s="19" t="str">
        <f>SUM(B64:E64)+B53</f>
        <v>#REF!</v>
      </c>
      <c r="G64" s="2"/>
      <c r="H64" s="4"/>
    </row>
    <row r="65" ht="15.75" customHeight="1">
      <c r="A65" s="2"/>
      <c r="B65" s="35"/>
      <c r="C65" s="6"/>
      <c r="D65" s="6"/>
      <c r="E65" s="6"/>
      <c r="F65" s="6"/>
      <c r="G65" s="2"/>
    </row>
    <row r="66" ht="15.75" customHeight="1">
      <c r="A66" s="2"/>
      <c r="B66" s="6"/>
      <c r="C66" s="6"/>
      <c r="D66" s="6"/>
      <c r="E66" s="6"/>
      <c r="F66" s="6"/>
      <c r="G66" s="2"/>
    </row>
    <row r="67" ht="15.75" customHeight="1">
      <c r="A67" s="2"/>
      <c r="B67" s="6"/>
      <c r="C67" s="6"/>
      <c r="D67" s="6"/>
      <c r="E67" s="6"/>
      <c r="F67" s="6"/>
      <c r="G67" s="2"/>
    </row>
    <row r="68" ht="15.75" customHeight="1">
      <c r="A68" s="36" t="s">
        <v>54</v>
      </c>
      <c r="B68" s="5" t="s">
        <v>101</v>
      </c>
      <c r="C68" s="5" t="s">
        <v>102</v>
      </c>
      <c r="D68" s="5" t="s">
        <v>103</v>
      </c>
      <c r="E68" s="5" t="s">
        <v>104</v>
      </c>
      <c r="F68" s="6"/>
      <c r="G68" s="2"/>
    </row>
    <row r="69" ht="15.75" customHeight="1">
      <c r="A69" s="37" t="s">
        <v>55</v>
      </c>
      <c r="B69" s="38" t="str">
        <f t="shared" ref="B69:E69" si="17">IF(B14&gt;#REF!,0,1)+IF(B30&gt;#REF!,0,1)+IF(B46&gt;#REF!,0,1)+IF(B62&gt;#REF!,0,1)</f>
        <v>#REF!</v>
      </c>
      <c r="C69" s="38" t="str">
        <f t="shared" si="17"/>
        <v>#REF!</v>
      </c>
      <c r="D69" s="38" t="str">
        <f t="shared" si="17"/>
        <v>#REF!</v>
      </c>
      <c r="E69" s="38" t="str">
        <f t="shared" si="17"/>
        <v>#REF!</v>
      </c>
      <c r="F69" s="6"/>
      <c r="G69" s="2"/>
    </row>
    <row r="70" ht="15.75" customHeight="1">
      <c r="A70" s="39" t="s">
        <v>56</v>
      </c>
      <c r="B70" s="40">
        <f t="shared" ref="B70:E70" si="18">B4+B20+B36+B52</f>
        <v>0</v>
      </c>
      <c r="C70" s="40">
        <f t="shared" si="18"/>
        <v>0</v>
      </c>
      <c r="D70" s="40">
        <f t="shared" si="18"/>
        <v>0</v>
      </c>
      <c r="E70" s="40">
        <f t="shared" si="18"/>
        <v>0</v>
      </c>
      <c r="F70" s="19">
        <f>SUM(B70:E70)</f>
        <v>0</v>
      </c>
      <c r="G70" s="2"/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3:E3"/>
    <mergeCell ref="B5:E5"/>
    <mergeCell ref="B19:E19"/>
    <mergeCell ref="B21:E21"/>
    <mergeCell ref="B35:E35"/>
    <mergeCell ref="B37:E37"/>
    <mergeCell ref="B51:E51"/>
    <mergeCell ref="B53:E5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CCCC"/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27.71"/>
    <col customWidth="1" min="2" max="2" width="21.14"/>
    <col customWidth="1" min="3" max="3" width="17.43"/>
    <col customWidth="1" min="4" max="4" width="20.29"/>
    <col customWidth="1" min="5" max="5" width="19.86"/>
    <col customWidth="1" min="7" max="7" width="26.0"/>
  </cols>
  <sheetData>
    <row r="1" ht="15.75" customHeight="1">
      <c r="A1" s="2"/>
      <c r="B1" s="5" t="s">
        <v>24</v>
      </c>
      <c r="C1" s="5" t="s">
        <v>25</v>
      </c>
      <c r="D1" s="5" t="s">
        <v>26</v>
      </c>
      <c r="E1" s="5" t="s">
        <v>27</v>
      </c>
      <c r="F1" s="6"/>
      <c r="G1" s="2"/>
      <c r="I1" s="7" t="s">
        <v>28</v>
      </c>
      <c r="J1" s="8" t="s">
        <v>29</v>
      </c>
      <c r="K1" s="9"/>
    </row>
    <row r="2" ht="15.75" customHeight="1">
      <c r="A2" s="10" t="s">
        <v>30</v>
      </c>
      <c r="B2" s="11"/>
      <c r="C2" s="12"/>
      <c r="D2" s="12"/>
      <c r="E2" s="12"/>
      <c r="F2" s="11" t="s">
        <v>31</v>
      </c>
      <c r="G2" s="4" t="s">
        <v>32</v>
      </c>
    </row>
    <row r="3" ht="15.75" customHeight="1">
      <c r="A3" s="10" t="s">
        <v>33</v>
      </c>
      <c r="B3" s="13">
        <v>1000000.0</v>
      </c>
      <c r="C3" s="14"/>
      <c r="D3" s="14"/>
      <c r="E3" s="15"/>
      <c r="F3" s="11">
        <f>B3</f>
        <v>1000000</v>
      </c>
      <c r="G3" s="16" t="s">
        <v>34</v>
      </c>
    </row>
    <row r="4" ht="15.75" customHeight="1">
      <c r="A4" s="17" t="s">
        <v>35</v>
      </c>
      <c r="B4" s="18"/>
      <c r="C4" s="18"/>
      <c r="D4" s="18"/>
      <c r="E4" s="18">
        <v>572540.0</v>
      </c>
      <c r="F4" s="19">
        <f t="shared" ref="F4:F15" si="1">SUM(B4:E4)</f>
        <v>572540</v>
      </c>
      <c r="G4" s="1"/>
    </row>
    <row r="5" ht="15.75" customHeight="1">
      <c r="A5" s="20" t="s">
        <v>36</v>
      </c>
      <c r="B5" s="21" t="str">
        <f>IF(G3="Нет", IF(F4/F3&lt;#REF!,#REF!*F4,IF(F4/F3&gt;=#REF!,#REF!*F4,IF(F4/F3&gt;=#REF!,#REF!*F4, IF(F4/F3&gt;=#REF!,#REF!*F4,IF(F4/F3&gt;=#REF!,#REF!*F4, IF(F4/F3&gt;=#REF!,#REF!*F4,#REF!*F4)))))),F4*#REF!)</f>
        <v>#REF!</v>
      </c>
      <c r="C5" s="14"/>
      <c r="D5" s="14"/>
      <c r="E5" s="15"/>
      <c r="F5" s="22" t="str">
        <f t="shared" si="1"/>
        <v>#REF!</v>
      </c>
      <c r="G5" s="2"/>
    </row>
    <row r="6" ht="15.75" customHeight="1">
      <c r="A6" s="20" t="s">
        <v>37</v>
      </c>
      <c r="B6" s="22" t="str">
        <f>IF($G$3="Да",#REF!,'Справочник'!$B$2) </f>
        <v>#REF!</v>
      </c>
      <c r="C6" s="22" t="str">
        <f>IF($G$3="Да",#REF!,'Справочник'!$B$2) </f>
        <v>#REF!</v>
      </c>
      <c r="D6" s="22" t="str">
        <f>IF($G$3="Да",#REF!,'Справочник'!$B$2) </f>
        <v>#REF!</v>
      </c>
      <c r="E6" s="22" t="str">
        <f>IF($G$3="Да",#REF!,'Справочник'!$B$2) </f>
        <v>#REF!</v>
      </c>
      <c r="F6" s="22" t="str">
        <f t="shared" si="1"/>
        <v>#REF!</v>
      </c>
      <c r="G6" s="2"/>
    </row>
    <row r="7" ht="15.75" customHeight="1">
      <c r="A7" s="20" t="s">
        <v>38</v>
      </c>
      <c r="B7" s="22" t="str">
        <f>IF($G$3="Да",#REF!,'Справочник'!$B$3) </f>
        <v>#REF!</v>
      </c>
      <c r="C7" s="22" t="str">
        <f>IF($G$3="Да",#REF!,'Справочник'!$B$3) </f>
        <v>#REF!</v>
      </c>
      <c r="D7" s="22" t="str">
        <f>IF($G$3="Да",#REF!,'Справочник'!$B$3) </f>
        <v>#REF!</v>
      </c>
      <c r="E7" s="22" t="str">
        <f>IF($G$3="Да",#REF!,'Справочник'!$B$3) </f>
        <v>#REF!</v>
      </c>
      <c r="F7" s="22" t="str">
        <f t="shared" si="1"/>
        <v>#REF!</v>
      </c>
      <c r="G7" s="2"/>
    </row>
    <row r="8" ht="15.75" customHeight="1">
      <c r="A8" s="23" t="s">
        <v>39</v>
      </c>
      <c r="B8" s="24" t="str">
        <f>(SUM(#REF!))*'Справочник'!$B6</f>
        <v>#REF!</v>
      </c>
      <c r="C8" s="25" t="str">
        <f>(SUM(#REF!))*'Справочник'!$B6</f>
        <v>#REF!</v>
      </c>
      <c r="D8" s="25" t="str">
        <f>(SUM(#REF!))*'Справочник'!$B6</f>
        <v>#REF!</v>
      </c>
      <c r="E8" s="25" t="str">
        <f>(SUM(#REF!))*'Справочник'!$B6</f>
        <v>#REF!</v>
      </c>
      <c r="F8" s="24" t="str">
        <f t="shared" si="1"/>
        <v>#REF!</v>
      </c>
      <c r="G8" s="2"/>
    </row>
    <row r="9" ht="15.75" customHeight="1">
      <c r="A9" s="23" t="s">
        <v>40</v>
      </c>
      <c r="B9" s="24" t="str">
        <f>(SUM(#REF!))*'Справочник'!$B7</f>
        <v>#REF!</v>
      </c>
      <c r="C9" s="25" t="str">
        <f>(SUM(#REF!))*'Справочник'!$B7</f>
        <v>#REF!</v>
      </c>
      <c r="D9" s="25" t="str">
        <f>(SUM(#REF!))*'Справочник'!$B7</f>
        <v>#REF!</v>
      </c>
      <c r="E9" s="25" t="str">
        <f>(SUM(#REF!))*'Справочник'!$B7</f>
        <v>#REF!</v>
      </c>
      <c r="F9" s="24" t="str">
        <f t="shared" si="1"/>
        <v>#REF!</v>
      </c>
      <c r="G9" s="2"/>
    </row>
    <row r="10" ht="15.75" customHeight="1">
      <c r="A10" s="26" t="s">
        <v>41</v>
      </c>
      <c r="B10" s="24" t="str">
        <f>(SUM(#REF!))*'Справочник'!$B8</f>
        <v>#REF!</v>
      </c>
      <c r="C10" s="25" t="str">
        <f>(SUM(#REF!))*'Справочник'!$B8</f>
        <v>#REF!</v>
      </c>
      <c r="D10" s="25" t="str">
        <f>(SUM(#REF!))*'Справочник'!$B8</f>
        <v>#REF!</v>
      </c>
      <c r="E10" s="25" t="str">
        <f>(SUM(#REF!))*'Справочник'!$B8</f>
        <v>#REF!</v>
      </c>
      <c r="F10" s="24" t="str">
        <f t="shared" si="1"/>
        <v>#REF!</v>
      </c>
      <c r="G10" s="2"/>
    </row>
    <row r="11" ht="15.75" customHeight="1">
      <c r="A11" s="26" t="s">
        <v>42</v>
      </c>
      <c r="B11" s="24" t="str">
        <f>(SUM(#REF!))*'Справочник'!$B9</f>
        <v>#REF!</v>
      </c>
      <c r="C11" s="25" t="str">
        <f>(SUM(#REF!))*'Справочник'!$B9</f>
        <v>#REF!</v>
      </c>
      <c r="D11" s="25" t="str">
        <f>(SUM(#REF!))*'Справочник'!$B9</f>
        <v>#REF!</v>
      </c>
      <c r="E11" s="25" t="str">
        <f>(SUM(#REF!))*'Справочник'!$B9</f>
        <v>#REF!</v>
      </c>
      <c r="F11" s="24" t="str">
        <f t="shared" si="1"/>
        <v>#REF!</v>
      </c>
      <c r="G11" s="2"/>
    </row>
    <row r="12" ht="15.75" customHeight="1">
      <c r="A12" s="26" t="s">
        <v>43</v>
      </c>
      <c r="B12" s="24" t="str">
        <f>(SUM(#REF!))*'Справочник'!$B10</f>
        <v>#REF!</v>
      </c>
      <c r="C12" s="25" t="str">
        <f>(SUM(#REF!))*'Справочник'!$B10</f>
        <v>#REF!</v>
      </c>
      <c r="D12" s="25" t="str">
        <f>(SUM(#REF!))*'Справочник'!$B10</f>
        <v>#REF!</v>
      </c>
      <c r="E12" s="25" t="str">
        <f>(SUM(#REF!))*'Справочник'!$B10</f>
        <v>#REF!</v>
      </c>
      <c r="F12" s="24" t="str">
        <f t="shared" si="1"/>
        <v>#REF!</v>
      </c>
      <c r="G12" s="2"/>
    </row>
    <row r="13" ht="15.75" customHeight="1">
      <c r="A13" s="27" t="s">
        <v>44</v>
      </c>
      <c r="B13" s="28" t="str">
        <f t="shared" ref="B13:E13" si="2">SUM(B8:B12)</f>
        <v>#REF!</v>
      </c>
      <c r="C13" s="28" t="str">
        <f t="shared" si="2"/>
        <v>#REF!</v>
      </c>
      <c r="D13" s="28" t="str">
        <f t="shared" si="2"/>
        <v>#REF!</v>
      </c>
      <c r="E13" s="28" t="str">
        <f t="shared" si="2"/>
        <v>#REF!</v>
      </c>
      <c r="F13" s="28" t="str">
        <f t="shared" si="1"/>
        <v>#REF!</v>
      </c>
      <c r="G13" s="2"/>
    </row>
    <row r="14" ht="15.75" customHeight="1">
      <c r="A14" s="20" t="s">
        <v>45</v>
      </c>
      <c r="B14" s="22" t="str">
        <f t="shared" ref="B14:E14" si="3">B7-B13</f>
        <v>#REF!</v>
      </c>
      <c r="C14" s="22" t="str">
        <f t="shared" si="3"/>
        <v>#REF!</v>
      </c>
      <c r="D14" s="22" t="str">
        <f t="shared" si="3"/>
        <v>#REF!</v>
      </c>
      <c r="E14" s="22" t="str">
        <f t="shared" si="3"/>
        <v>#REF!</v>
      </c>
      <c r="F14" s="22" t="str">
        <f t="shared" si="1"/>
        <v>#REF!</v>
      </c>
      <c r="G14" s="2"/>
    </row>
    <row r="15" ht="15.75" customHeight="1">
      <c r="A15" s="29" t="s">
        <v>46</v>
      </c>
      <c r="B15" s="22" t="str">
        <f>IF(B14&gt;#REF!,(B29+B45+B61)/('Справочник'!$C$2 -B$69),0)</f>
        <v>#REF!</v>
      </c>
      <c r="C15" s="22" t="str">
        <f>IF(C14&gt;#REF!,(C29+C45+C61)/('Справочник'!$C$2 -C$69),0)</f>
        <v>#REF!</v>
      </c>
      <c r="D15" s="22" t="str">
        <f>IF(D14&gt;#REF!,(D29+D45+D61)/('Справочник'!$C$2 -D$69),0)</f>
        <v>#REF!</v>
      </c>
      <c r="E15" s="22" t="str">
        <f>IF(E14&gt;#REF!,(E29+E45+E61)/('Справочник'!$C$2 -E$69),0)</f>
        <v>#REF!</v>
      </c>
      <c r="F15" s="22" t="str">
        <f t="shared" si="1"/>
        <v>#REF!</v>
      </c>
      <c r="G15" s="2"/>
    </row>
    <row r="16" ht="15.75" customHeight="1">
      <c r="A16" s="17" t="s">
        <v>47</v>
      </c>
      <c r="B16" s="19" t="str">
        <f t="shared" ref="B16:E16" si="4">B6+B14+B15</f>
        <v>#REF!</v>
      </c>
      <c r="C16" s="19" t="str">
        <f t="shared" si="4"/>
        <v>#REF!</v>
      </c>
      <c r="D16" s="19" t="str">
        <f t="shared" si="4"/>
        <v>#REF!</v>
      </c>
      <c r="E16" s="19" t="str">
        <f t="shared" si="4"/>
        <v>#REF!</v>
      </c>
      <c r="F16" s="19" t="str">
        <f>B5+SUM(B16:E16)</f>
        <v>#REF!</v>
      </c>
      <c r="G16" s="2"/>
    </row>
    <row r="17" ht="15.75" customHeight="1">
      <c r="A17" s="2"/>
      <c r="B17" s="6"/>
      <c r="C17" s="6"/>
      <c r="D17" s="6"/>
      <c r="E17" s="6"/>
      <c r="F17" s="6"/>
      <c r="G17" s="2"/>
    </row>
    <row r="18" ht="15.75" customHeight="1">
      <c r="A18" s="30" t="s">
        <v>48</v>
      </c>
      <c r="B18" s="11"/>
      <c r="C18" s="12"/>
      <c r="D18" s="12"/>
      <c r="E18" s="12"/>
      <c r="F18" s="11" t="s">
        <v>31</v>
      </c>
      <c r="G18" s="4" t="s">
        <v>32</v>
      </c>
    </row>
    <row r="19" ht="15.75" customHeight="1">
      <c r="A19" s="10" t="s">
        <v>33</v>
      </c>
      <c r="B19" s="13">
        <v>1000000.0</v>
      </c>
      <c r="C19" s="14"/>
      <c r="D19" s="14"/>
      <c r="E19" s="15"/>
      <c r="F19" s="11">
        <f>B19</f>
        <v>1000000</v>
      </c>
      <c r="G19" s="16" t="s">
        <v>34</v>
      </c>
    </row>
    <row r="20" ht="15.75" customHeight="1">
      <c r="A20" s="17" t="s">
        <v>35</v>
      </c>
      <c r="B20" s="18"/>
      <c r="C20" s="18"/>
      <c r="D20" s="18"/>
      <c r="E20" s="18"/>
      <c r="F20" s="19">
        <f t="shared" ref="F20:F31" si="5">SUM(B20:E20)</f>
        <v>0</v>
      </c>
      <c r="G20" s="2"/>
    </row>
    <row r="21" ht="15.75" customHeight="1">
      <c r="A21" s="20" t="s">
        <v>36</v>
      </c>
      <c r="B21" s="21" t="str">
        <f>IF(G19="Нет", IF(F20/F19&lt;#REF!,#REF!*F20,IF(F20/F19&gt;=#REF!,#REF!*F20, IF(F20/F19&gt;=#REF!,#REF!*F20, IF(F20/F19&gt;=#REF!,#REF!*F20,IF(F20/F19&gt;=#REF!,#REF!*F20, IF(F20/F19&gt;=#REF!,#REF!*F20,#REF!*F20)))))), F20*#REF!)</f>
        <v>#REF!</v>
      </c>
      <c r="C21" s="14"/>
      <c r="D21" s="14"/>
      <c r="E21" s="15"/>
      <c r="F21" s="22" t="str">
        <f t="shared" si="5"/>
        <v>#REF!</v>
      </c>
      <c r="G21" s="2"/>
    </row>
    <row r="22" ht="15.75" customHeight="1">
      <c r="A22" s="20" t="s">
        <v>37</v>
      </c>
      <c r="B22" s="22" t="str">
        <f>IF($G$19="Да",#REF!,'Справочник'!$B$2) </f>
        <v>#REF!</v>
      </c>
      <c r="C22" s="22" t="str">
        <f>IF($G$19="Да",#REF!,'Справочник'!$B$2) </f>
        <v>#REF!</v>
      </c>
      <c r="D22" s="22" t="str">
        <f>IF($G$19="Да",#REF!,'Справочник'!$B$2) </f>
        <v>#REF!</v>
      </c>
      <c r="E22" s="22" t="str">
        <f>IF($G$19="Да",#REF!,'Справочник'!$B$2) </f>
        <v>#REF!</v>
      </c>
      <c r="F22" s="22" t="str">
        <f t="shared" si="5"/>
        <v>#REF!</v>
      </c>
      <c r="G22" s="2"/>
    </row>
    <row r="23" ht="15.75" customHeight="1">
      <c r="A23" s="20" t="s">
        <v>38</v>
      </c>
      <c r="B23" s="22" t="str">
        <f>IF($G$19="Да",#REF!,'Справочник'!$B$3) </f>
        <v>#REF!</v>
      </c>
      <c r="C23" s="22" t="str">
        <f>IF($G$19="Да",#REF!,'Справочник'!$B$3) </f>
        <v>#REF!</v>
      </c>
      <c r="D23" s="22" t="str">
        <f>IF($G$19="Да",#REF!,'Справочник'!$B$3) </f>
        <v>#REF!</v>
      </c>
      <c r="E23" s="22" t="str">
        <f>IF($G$19="Да",#REF!,'Справочник'!$B$3) </f>
        <v>#REF!</v>
      </c>
      <c r="F23" s="22" t="str">
        <f t="shared" si="5"/>
        <v>#REF!</v>
      </c>
      <c r="G23" s="2"/>
    </row>
    <row r="24" ht="15.75" customHeight="1">
      <c r="A24" s="23" t="s">
        <v>39</v>
      </c>
      <c r="B24" s="24" t="str">
        <f>(SUM(#REF!))*'Справочник'!$B6</f>
        <v>#REF!</v>
      </c>
      <c r="C24" s="25" t="str">
        <f>(SUM(#REF!))*'Справочник'!$B6</f>
        <v>#REF!</v>
      </c>
      <c r="D24" s="25" t="str">
        <f>(SUM(#REF!))*'Справочник'!$B6</f>
        <v>#REF!</v>
      </c>
      <c r="E24" s="25" t="str">
        <f>(SUM(#REF!))*'Справочник'!$B6</f>
        <v>#REF!</v>
      </c>
      <c r="F24" s="24" t="str">
        <f t="shared" si="5"/>
        <v>#REF!</v>
      </c>
      <c r="G24" s="2"/>
    </row>
    <row r="25" ht="15.75" customHeight="1">
      <c r="A25" s="23" t="s">
        <v>40</v>
      </c>
      <c r="B25" s="24" t="str">
        <f>(SUM(#REF!))*'Справочник'!$B7</f>
        <v>#REF!</v>
      </c>
      <c r="C25" s="25" t="str">
        <f>(SUM(#REF!))*'Справочник'!$B7</f>
        <v>#REF!</v>
      </c>
      <c r="D25" s="25" t="str">
        <f>(SUM(#REF!))*'Справочник'!$B7</f>
        <v>#REF!</v>
      </c>
      <c r="E25" s="25" t="str">
        <f>(SUM(#REF!))*'Справочник'!$B7</f>
        <v>#REF!</v>
      </c>
      <c r="F25" s="24" t="str">
        <f t="shared" si="5"/>
        <v>#REF!</v>
      </c>
      <c r="G25" s="2"/>
    </row>
    <row r="26" ht="15.75" customHeight="1">
      <c r="A26" s="26" t="s">
        <v>41</v>
      </c>
      <c r="B26" s="24" t="str">
        <f>(SUM(#REF!))*'Справочник'!$B8</f>
        <v>#REF!</v>
      </c>
      <c r="C26" s="25" t="str">
        <f>(SUM(#REF!))*'Справочник'!$B8</f>
        <v>#REF!</v>
      </c>
      <c r="D26" s="25" t="str">
        <f>(SUM(#REF!))*'Справочник'!$B8</f>
        <v>#REF!</v>
      </c>
      <c r="E26" s="25" t="str">
        <f>(SUM(#REF!))*'Справочник'!$B8</f>
        <v>#REF!</v>
      </c>
      <c r="F26" s="24" t="str">
        <f t="shared" si="5"/>
        <v>#REF!</v>
      </c>
      <c r="G26" s="2"/>
    </row>
    <row r="27" ht="15.75" customHeight="1">
      <c r="A27" s="26" t="s">
        <v>42</v>
      </c>
      <c r="B27" s="24" t="str">
        <f>(SUM(#REF!))*'Справочник'!$B9</f>
        <v>#REF!</v>
      </c>
      <c r="C27" s="25" t="str">
        <f>(SUM(#REF!))*'Справочник'!$B9</f>
        <v>#REF!</v>
      </c>
      <c r="D27" s="25" t="str">
        <f>(SUM(#REF!))*'Справочник'!$B9</f>
        <v>#REF!</v>
      </c>
      <c r="E27" s="25" t="str">
        <f>(SUM(#REF!))*'Справочник'!$B9</f>
        <v>#REF!</v>
      </c>
      <c r="F27" s="24" t="str">
        <f t="shared" si="5"/>
        <v>#REF!</v>
      </c>
      <c r="G27" s="2"/>
    </row>
    <row r="28" ht="15.75" customHeight="1">
      <c r="A28" s="26" t="s">
        <v>43</v>
      </c>
      <c r="B28" s="24" t="str">
        <f>(SUM(#REF!))*'Справочник'!$B10</f>
        <v>#REF!</v>
      </c>
      <c r="C28" s="25" t="str">
        <f>(SUM(#REF!))*'Справочник'!$B10</f>
        <v>#REF!</v>
      </c>
      <c r="D28" s="25" t="str">
        <f>(SUM(#REF!))*'Справочник'!$B10</f>
        <v>#REF!</v>
      </c>
      <c r="E28" s="25" t="str">
        <f>(SUM(#REF!))*'Справочник'!$B10</f>
        <v>#REF!</v>
      </c>
      <c r="F28" s="24" t="str">
        <f t="shared" si="5"/>
        <v>#REF!</v>
      </c>
      <c r="G28" s="2"/>
    </row>
    <row r="29" ht="15.75" customHeight="1">
      <c r="A29" s="31" t="s">
        <v>49</v>
      </c>
      <c r="B29" s="28" t="str">
        <f t="shared" ref="B29:E29" si="6">SUM(B24:B28)</f>
        <v>#REF!</v>
      </c>
      <c r="C29" s="28" t="str">
        <f t="shared" si="6"/>
        <v>#REF!</v>
      </c>
      <c r="D29" s="28" t="str">
        <f t="shared" si="6"/>
        <v>#REF!</v>
      </c>
      <c r="E29" s="28" t="str">
        <f t="shared" si="6"/>
        <v>#REF!</v>
      </c>
      <c r="F29" s="28" t="str">
        <f t="shared" si="5"/>
        <v>#REF!</v>
      </c>
      <c r="G29" s="2"/>
    </row>
    <row r="30" ht="15.75" customHeight="1">
      <c r="A30" s="32" t="s">
        <v>45</v>
      </c>
      <c r="B30" s="22" t="str">
        <f t="shared" ref="B30:E30" si="7">B23-B29</f>
        <v>#REF!</v>
      </c>
      <c r="C30" s="22" t="str">
        <f t="shared" si="7"/>
        <v>#REF!</v>
      </c>
      <c r="D30" s="22" t="str">
        <f t="shared" si="7"/>
        <v>#REF!</v>
      </c>
      <c r="E30" s="22" t="str">
        <f t="shared" si="7"/>
        <v>#REF!</v>
      </c>
      <c r="F30" s="22" t="str">
        <f t="shared" si="5"/>
        <v>#REF!</v>
      </c>
      <c r="G30" s="2"/>
    </row>
    <row r="31" ht="15.75" customHeight="1">
      <c r="A31" s="29" t="s">
        <v>46</v>
      </c>
      <c r="B31" s="22" t="str">
        <f>IF(B30&gt;#REF!,(B13+B61+B45)/('Справочник'!$C$2 -B$69),0)</f>
        <v>#REF!</v>
      </c>
      <c r="C31" s="22" t="str">
        <f>IF(C30&gt;#REF!,(C13+C61+C45)/('Справочник'!$C$2 -C$69),0)</f>
        <v>#REF!</v>
      </c>
      <c r="D31" s="22" t="str">
        <f>IF(D30&gt;#REF!,(D13+D61+D45)/('Справочник'!$C$2 -D$69),0)</f>
        <v>#REF!</v>
      </c>
      <c r="E31" s="22" t="str">
        <f>IF(E30&gt;#REF!,(E13+E61+E45)/('Справочник'!$C$2 -E$69),0)</f>
        <v>#REF!</v>
      </c>
      <c r="F31" s="22" t="str">
        <f t="shared" si="5"/>
        <v>#REF!</v>
      </c>
      <c r="G31" s="2"/>
    </row>
    <row r="32" ht="15.75" customHeight="1">
      <c r="A32" s="33" t="s">
        <v>47</v>
      </c>
      <c r="B32" s="19" t="str">
        <f t="shared" ref="B32:E32" si="8">B30+B20+B31</f>
        <v>#REF!</v>
      </c>
      <c r="C32" s="19" t="str">
        <f t="shared" si="8"/>
        <v>#REF!</v>
      </c>
      <c r="D32" s="19" t="str">
        <f t="shared" si="8"/>
        <v>#REF!</v>
      </c>
      <c r="E32" s="19" t="str">
        <f t="shared" si="8"/>
        <v>#REF!</v>
      </c>
      <c r="F32" s="19" t="str">
        <f>B21+SUM(B32:E32)</f>
        <v>#REF!</v>
      </c>
      <c r="G32" s="2"/>
    </row>
    <row r="33" ht="15.75" customHeight="1">
      <c r="A33" s="2"/>
      <c r="B33" s="6"/>
      <c r="C33" s="6"/>
      <c r="D33" s="6"/>
      <c r="E33" s="6"/>
      <c r="F33" s="6"/>
      <c r="G33" s="2"/>
    </row>
    <row r="34" ht="15.75" customHeight="1">
      <c r="A34" s="20" t="s">
        <v>50</v>
      </c>
      <c r="B34" s="11"/>
      <c r="C34" s="12"/>
      <c r="D34" s="12"/>
      <c r="E34" s="12"/>
      <c r="F34" s="11" t="s">
        <v>31</v>
      </c>
      <c r="G34" s="4" t="s">
        <v>32</v>
      </c>
    </row>
    <row r="35" ht="15.75" customHeight="1">
      <c r="A35" s="10" t="s">
        <v>33</v>
      </c>
      <c r="B35" s="13">
        <v>1000000.0</v>
      </c>
      <c r="C35" s="14"/>
      <c r="D35" s="14"/>
      <c r="E35" s="15"/>
      <c r="F35" s="11">
        <f>B35</f>
        <v>1000000</v>
      </c>
      <c r="G35" s="16" t="s">
        <v>51</v>
      </c>
    </row>
    <row r="36" ht="15.75" customHeight="1">
      <c r="A36" s="17" t="s">
        <v>35</v>
      </c>
      <c r="B36" s="18"/>
      <c r="C36" s="18"/>
      <c r="D36" s="18"/>
      <c r="E36" s="18"/>
      <c r="F36" s="19">
        <f t="shared" ref="F36:F47" si="9">SUM(B36:E36)</f>
        <v>0</v>
      </c>
      <c r="G36" s="2"/>
    </row>
    <row r="37" ht="15.75" customHeight="1">
      <c r="A37" s="20" t="s">
        <v>36</v>
      </c>
      <c r="B37" s="21" t="str">
        <f>IF(G35="Нет", IF(F36/F35&lt;#REF!,#REF!*F36,IF(F36/F35&gt;=#REF!,#REF!*F36, IF(F36/F35&gt;=#REF!,#REF!*F36, IF(F36/F35&gt;=#REF!,#REF!*F36,IF(F36/F35&gt;=#REF!,#REF!*F36, IF(F36/F35&gt;=#REF!,#REF!*F36,#REF!*F36)))))),F36*#REF!)</f>
        <v>#REF!</v>
      </c>
      <c r="C37" s="14"/>
      <c r="D37" s="14"/>
      <c r="E37" s="15"/>
      <c r="F37" s="22" t="str">
        <f t="shared" si="9"/>
        <v>#REF!</v>
      </c>
      <c r="G37" s="2"/>
    </row>
    <row r="38" ht="15.75" customHeight="1">
      <c r="A38" s="32" t="s">
        <v>37</v>
      </c>
      <c r="B38" s="22">
        <f>IF($G$35="Да",#REF!,'Справочник'!$B$2) </f>
        <v>40000</v>
      </c>
      <c r="C38" s="22">
        <f>IF($G$35="Да",#REF!,'Справочник'!$B$2) </f>
        <v>40000</v>
      </c>
      <c r="D38" s="22">
        <f>IF($G$35="Да",#REF!,'Справочник'!$B$2) </f>
        <v>40000</v>
      </c>
      <c r="E38" s="22">
        <f>IF($G$35="Да",#REF!,'Справочник'!$B$2) </f>
        <v>40000</v>
      </c>
      <c r="F38" s="22">
        <f t="shared" si="9"/>
        <v>160000</v>
      </c>
      <c r="G38" s="2"/>
    </row>
    <row r="39" ht="15.75" customHeight="1">
      <c r="A39" s="32" t="s">
        <v>52</v>
      </c>
      <c r="B39" s="22">
        <f>IF($G$35="Да",#REF!,'Справочник'!$B$3) </f>
        <v>5000</v>
      </c>
      <c r="C39" s="22">
        <f>IF($G$35="Да",#REF!,'Справочник'!$B$3) </f>
        <v>5000</v>
      </c>
      <c r="D39" s="22">
        <f>IF($G$35="Да",#REF!,'Справочник'!$B$3) </f>
        <v>5000</v>
      </c>
      <c r="E39" s="22">
        <f>IF($G$35="Да",#REF!,'Справочник'!$B$3) </f>
        <v>5000</v>
      </c>
      <c r="F39" s="22">
        <f t="shared" si="9"/>
        <v>20000</v>
      </c>
      <c r="G39" s="2"/>
    </row>
    <row r="40" ht="15.75" customHeight="1">
      <c r="A40" s="23" t="s">
        <v>39</v>
      </c>
      <c r="B40" s="25" t="str">
        <f>(SUM(#REF!))*'Справочник'!$B6</f>
        <v>#REF!</v>
      </c>
      <c r="C40" s="25" t="str">
        <f>(SUM(#REF!))*'Справочник'!$B6</f>
        <v>#REF!</v>
      </c>
      <c r="D40" s="25" t="str">
        <f>(SUM(#REF!))*'Справочник'!$B6</f>
        <v>#REF!</v>
      </c>
      <c r="E40" s="25" t="str">
        <f>(SUM(#REF!))*'Справочник'!$B6</f>
        <v>#REF!</v>
      </c>
      <c r="F40" s="24" t="str">
        <f t="shared" si="9"/>
        <v>#REF!</v>
      </c>
      <c r="G40" s="2"/>
    </row>
    <row r="41" ht="15.75" customHeight="1">
      <c r="A41" s="23" t="s">
        <v>40</v>
      </c>
      <c r="B41" s="25" t="str">
        <f>(SUM(#REF!))*'Справочник'!$B7</f>
        <v>#REF!</v>
      </c>
      <c r="C41" s="25" t="str">
        <f>(SUM(#REF!))*'Справочник'!$B7</f>
        <v>#REF!</v>
      </c>
      <c r="D41" s="25" t="str">
        <f>(SUM(#REF!))*'Справочник'!$B7</f>
        <v>#REF!</v>
      </c>
      <c r="E41" s="25" t="str">
        <f>(SUM(#REF!))*'Справочник'!$B7</f>
        <v>#REF!</v>
      </c>
      <c r="F41" s="24" t="str">
        <f t="shared" si="9"/>
        <v>#REF!</v>
      </c>
      <c r="G41" s="2"/>
    </row>
    <row r="42" ht="15.75" customHeight="1">
      <c r="A42" s="26" t="s">
        <v>41</v>
      </c>
      <c r="B42" s="25" t="str">
        <f>(SUM(#REF!))*'Справочник'!$B8</f>
        <v>#REF!</v>
      </c>
      <c r="C42" s="25" t="str">
        <f>(SUM(#REF!))*'Справочник'!$B8</f>
        <v>#REF!</v>
      </c>
      <c r="D42" s="25" t="str">
        <f>(SUM(#REF!))*'Справочник'!$B8</f>
        <v>#REF!</v>
      </c>
      <c r="E42" s="25" t="str">
        <f>(SUM(#REF!))*'Справочник'!$B8</f>
        <v>#REF!</v>
      </c>
      <c r="F42" s="24" t="str">
        <f t="shared" si="9"/>
        <v>#REF!</v>
      </c>
      <c r="G42" s="2"/>
    </row>
    <row r="43" ht="15.75" customHeight="1">
      <c r="A43" s="26" t="s">
        <v>42</v>
      </c>
      <c r="B43" s="25" t="str">
        <f>(SUM(#REF!))*'Справочник'!$B9</f>
        <v>#REF!</v>
      </c>
      <c r="C43" s="25" t="str">
        <f>(SUM(#REF!))*'Справочник'!$B9</f>
        <v>#REF!</v>
      </c>
      <c r="D43" s="25" t="str">
        <f>(SUM(#REF!))*'Справочник'!$B9</f>
        <v>#REF!</v>
      </c>
      <c r="E43" s="25" t="str">
        <f>(SUM(#REF!))*'Справочник'!$B9</f>
        <v>#REF!</v>
      </c>
      <c r="F43" s="24" t="str">
        <f t="shared" si="9"/>
        <v>#REF!</v>
      </c>
      <c r="G43" s="2"/>
    </row>
    <row r="44" ht="15.75" customHeight="1">
      <c r="A44" s="26" t="s">
        <v>43</v>
      </c>
      <c r="B44" s="25" t="str">
        <f>(SUM(#REF!))*'Справочник'!$B10</f>
        <v>#REF!</v>
      </c>
      <c r="C44" s="25" t="str">
        <f>(SUM(#REF!))*'Справочник'!$B10</f>
        <v>#REF!</v>
      </c>
      <c r="D44" s="25" t="str">
        <f>(SUM(#REF!))*'Справочник'!$B10</f>
        <v>#REF!</v>
      </c>
      <c r="E44" s="25" t="str">
        <f>(SUM(#REF!))*'Справочник'!$B10</f>
        <v>#REF!</v>
      </c>
      <c r="F44" s="24" t="str">
        <f t="shared" si="9"/>
        <v>#REF!</v>
      </c>
      <c r="G44" s="2"/>
    </row>
    <row r="45" ht="15.75" customHeight="1">
      <c r="A45" s="31" t="s">
        <v>49</v>
      </c>
      <c r="B45" s="28" t="str">
        <f t="shared" ref="B45:E45" si="10">SUM(B40:B44)</f>
        <v>#REF!</v>
      </c>
      <c r="C45" s="28" t="str">
        <f t="shared" si="10"/>
        <v>#REF!</v>
      </c>
      <c r="D45" s="28" t="str">
        <f t="shared" si="10"/>
        <v>#REF!</v>
      </c>
      <c r="E45" s="28" t="str">
        <f t="shared" si="10"/>
        <v>#REF!</v>
      </c>
      <c r="F45" s="28" t="str">
        <f t="shared" si="9"/>
        <v>#REF!</v>
      </c>
      <c r="G45" s="2"/>
    </row>
    <row r="46" ht="15.75" customHeight="1">
      <c r="A46" s="32" t="s">
        <v>45</v>
      </c>
      <c r="B46" s="22" t="str">
        <f t="shared" ref="B46:E46" si="11">B39-B45</f>
        <v>#REF!</v>
      </c>
      <c r="C46" s="22" t="str">
        <f t="shared" si="11"/>
        <v>#REF!</v>
      </c>
      <c r="D46" s="22" t="str">
        <f t="shared" si="11"/>
        <v>#REF!</v>
      </c>
      <c r="E46" s="22" t="str">
        <f t="shared" si="11"/>
        <v>#REF!</v>
      </c>
      <c r="F46" s="22" t="str">
        <f t="shared" si="9"/>
        <v>#REF!</v>
      </c>
      <c r="G46" s="2"/>
    </row>
    <row r="47" ht="15.75" customHeight="1">
      <c r="A47" s="29" t="s">
        <v>46</v>
      </c>
      <c r="B47" s="22" t="str">
        <f>IF(B46&gt;#REF!,(B13+B29+B61)/('Справочник'!$C$2 -B$69),0)</f>
        <v>#REF!</v>
      </c>
      <c r="C47" s="22" t="str">
        <f>IF(C46&gt;#REF!,(C13+C29+C61)/('Справочник'!$C$2 -C$69),0)</f>
        <v>#REF!</v>
      </c>
      <c r="D47" s="22" t="str">
        <f>IF(D46&gt;#REF!,(D13+D29+D61)/('Справочник'!$C$2 -D$69),0)</f>
        <v>#REF!</v>
      </c>
      <c r="E47" s="22" t="str">
        <f>IF(E46&gt;#REF!,(E13+E29+E61)/('Справочник'!$C$2 -E$69),0)</f>
        <v>#REF!</v>
      </c>
      <c r="F47" s="22" t="str">
        <f t="shared" si="9"/>
        <v>#REF!</v>
      </c>
      <c r="G47" s="2"/>
    </row>
    <row r="48" ht="15.75" customHeight="1">
      <c r="A48" s="33" t="s">
        <v>47</v>
      </c>
      <c r="B48" s="19" t="str">
        <f t="shared" ref="B48:E48" si="12">B38+B46+B47</f>
        <v>#REF!</v>
      </c>
      <c r="C48" s="19" t="str">
        <f t="shared" si="12"/>
        <v>#REF!</v>
      </c>
      <c r="D48" s="19" t="str">
        <f t="shared" si="12"/>
        <v>#REF!</v>
      </c>
      <c r="E48" s="19" t="str">
        <f t="shared" si="12"/>
        <v>#REF!</v>
      </c>
      <c r="F48" s="19" t="str">
        <f>SUM(B48:E48)+B37</f>
        <v>#REF!</v>
      </c>
      <c r="G48" s="2"/>
    </row>
    <row r="49" ht="15.75" customHeight="1">
      <c r="A49" s="2"/>
      <c r="B49" s="6"/>
      <c r="C49" s="6"/>
      <c r="D49" s="6"/>
      <c r="E49" s="6"/>
      <c r="F49" s="6"/>
      <c r="G49" s="2"/>
    </row>
    <row r="50" ht="15.75" customHeight="1">
      <c r="A50" s="20" t="s">
        <v>53</v>
      </c>
      <c r="B50" s="11"/>
      <c r="C50" s="12"/>
      <c r="D50" s="12"/>
      <c r="E50" s="12"/>
      <c r="F50" s="11" t="s">
        <v>31</v>
      </c>
      <c r="G50" s="4" t="s">
        <v>32</v>
      </c>
    </row>
    <row r="51" ht="15.75" customHeight="1">
      <c r="A51" s="34" t="s">
        <v>33</v>
      </c>
      <c r="B51" s="13">
        <v>1000000.0</v>
      </c>
      <c r="C51" s="14"/>
      <c r="D51" s="14"/>
      <c r="E51" s="15"/>
      <c r="F51" s="11">
        <f>B51</f>
        <v>1000000</v>
      </c>
      <c r="G51" s="16" t="s">
        <v>34</v>
      </c>
    </row>
    <row r="52" ht="15.75" customHeight="1">
      <c r="A52" s="17" t="s">
        <v>35</v>
      </c>
      <c r="B52" s="18"/>
      <c r="C52" s="18"/>
      <c r="D52" s="18"/>
      <c r="E52" s="18"/>
      <c r="F52" s="19">
        <f t="shared" ref="F52:F63" si="13">SUM(B52:E52)</f>
        <v>0</v>
      </c>
      <c r="G52" s="2"/>
    </row>
    <row r="53" ht="15.75" customHeight="1">
      <c r="A53" s="20" t="s">
        <v>36</v>
      </c>
      <c r="B53" s="21" t="str">
        <f>IF(G51="Нет", IF(F52/F51&lt;#REF!,#REF!*F52,IF(F52/F51&gt;=#REF!,#REF!*F52, IF(F52/F51&gt;=#REF!,#REF!*F52, IF(F52/F51&gt;=#REF!,#REF!*F52,IF(F52/F51&gt;=#REF!,#REF!*F52, IF(F52/F51&gt;=#REF!,#REF!*F52,#REF!*F52)))))),F52*#REF!)</f>
        <v>#REF!</v>
      </c>
      <c r="C53" s="14"/>
      <c r="D53" s="14"/>
      <c r="E53" s="15"/>
      <c r="F53" s="22" t="str">
        <f t="shared" si="13"/>
        <v>#REF!</v>
      </c>
      <c r="G53" s="2"/>
    </row>
    <row r="54" ht="15.75" customHeight="1">
      <c r="A54" s="32" t="s">
        <v>37</v>
      </c>
      <c r="B54" s="22" t="str">
        <f>IF($G$51="Да",#REF!,'Справочник'!$B$2) </f>
        <v>#REF!</v>
      </c>
      <c r="C54" s="22" t="str">
        <f>IF($G$51="Да",#REF!,'Справочник'!$B$2) </f>
        <v>#REF!</v>
      </c>
      <c r="D54" s="22" t="str">
        <f>IF($G$51="Да",#REF!,'Справочник'!$B$2) </f>
        <v>#REF!</v>
      </c>
      <c r="E54" s="22" t="str">
        <f>IF($G$51="Да",#REF!,'Справочник'!$B$2) </f>
        <v>#REF!</v>
      </c>
      <c r="F54" s="22" t="str">
        <f t="shared" si="13"/>
        <v>#REF!</v>
      </c>
      <c r="G54" s="2"/>
    </row>
    <row r="55" ht="15.75" customHeight="1">
      <c r="A55" s="32" t="s">
        <v>52</v>
      </c>
      <c r="B55" s="22" t="str">
        <f>IF($G$51="Да",#REF!,'Справочник'!$B$3) </f>
        <v>#REF!</v>
      </c>
      <c r="C55" s="22" t="str">
        <f>IF($G$51="Да",#REF!,'Справочник'!$B$3) </f>
        <v>#REF!</v>
      </c>
      <c r="D55" s="22" t="str">
        <f>IF($G$51="Да",#REF!,'Справочник'!$B$3) </f>
        <v>#REF!</v>
      </c>
      <c r="E55" s="22" t="str">
        <f>IF($G$51="Да",#REF!,'Справочник'!$B$3) </f>
        <v>#REF!</v>
      </c>
      <c r="F55" s="22" t="str">
        <f t="shared" si="13"/>
        <v>#REF!</v>
      </c>
      <c r="G55" s="2"/>
    </row>
    <row r="56" ht="15.75" customHeight="1">
      <c r="A56" s="23" t="s">
        <v>39</v>
      </c>
      <c r="B56" s="25" t="str">
        <f>(SUM(#REF!))*'Справочник'!$B6</f>
        <v>#REF!</v>
      </c>
      <c r="C56" s="25" t="str">
        <f>(SUM(#REF!))*'Справочник'!$B6</f>
        <v>#REF!</v>
      </c>
      <c r="D56" s="24" t="str">
        <f>(SUM(#REF!))*'Справочник'!$B6</f>
        <v>#REF!</v>
      </c>
      <c r="E56" s="25" t="str">
        <f>(SUM(#REF!))*'Справочник'!$B6</f>
        <v>#REF!</v>
      </c>
      <c r="F56" s="24" t="str">
        <f t="shared" si="13"/>
        <v>#REF!</v>
      </c>
      <c r="G56" s="2"/>
    </row>
    <row r="57" ht="15.75" customHeight="1">
      <c r="A57" s="23" t="s">
        <v>40</v>
      </c>
      <c r="B57" s="25" t="str">
        <f>(SUM(#REF!))*'Справочник'!$B7</f>
        <v>#REF!</v>
      </c>
      <c r="C57" s="25" t="str">
        <f>(SUM(#REF!))*'Справочник'!$B7</f>
        <v>#REF!</v>
      </c>
      <c r="D57" s="24" t="str">
        <f>(SUM(#REF!))*'Справочник'!$B7</f>
        <v>#REF!</v>
      </c>
      <c r="E57" s="25" t="str">
        <f>(SUM(#REF!))*'Справочник'!$B7</f>
        <v>#REF!</v>
      </c>
      <c r="F57" s="24" t="str">
        <f t="shared" si="13"/>
        <v>#REF!</v>
      </c>
      <c r="G57" s="2"/>
    </row>
    <row r="58" ht="15.75" customHeight="1">
      <c r="A58" s="26" t="s">
        <v>41</v>
      </c>
      <c r="B58" s="25" t="str">
        <f>(SUM(#REF!))*'Справочник'!$B8</f>
        <v>#REF!</v>
      </c>
      <c r="C58" s="25" t="str">
        <f>(SUM(#REF!))*'Справочник'!$B8</f>
        <v>#REF!</v>
      </c>
      <c r="D58" s="24" t="str">
        <f>(SUM(#REF!))*'Справочник'!$B8</f>
        <v>#REF!</v>
      </c>
      <c r="E58" s="25" t="str">
        <f>(SUM(#REF!))*'Справочник'!$B8</f>
        <v>#REF!</v>
      </c>
      <c r="F58" s="24" t="str">
        <f t="shared" si="13"/>
        <v>#REF!</v>
      </c>
      <c r="G58" s="2"/>
    </row>
    <row r="59" ht="15.75" customHeight="1">
      <c r="A59" s="26" t="s">
        <v>42</v>
      </c>
      <c r="B59" s="25" t="str">
        <f>(SUM(#REF!))*'Справочник'!$B9</f>
        <v>#REF!</v>
      </c>
      <c r="C59" s="25" t="str">
        <f>(SUM(#REF!))*'Справочник'!$B9</f>
        <v>#REF!</v>
      </c>
      <c r="D59" s="24" t="str">
        <f>(SUM(#REF!))*'Справочник'!$B9</f>
        <v>#REF!</v>
      </c>
      <c r="E59" s="25" t="str">
        <f>(SUM(#REF!))*'Справочник'!$B9</f>
        <v>#REF!</v>
      </c>
      <c r="F59" s="24" t="str">
        <f t="shared" si="13"/>
        <v>#REF!</v>
      </c>
      <c r="G59" s="2"/>
    </row>
    <row r="60" ht="15.75" customHeight="1">
      <c r="A60" s="26" t="s">
        <v>43</v>
      </c>
      <c r="B60" s="25" t="str">
        <f>(SUM(#REF!))*'Справочник'!$B10</f>
        <v>#REF!</v>
      </c>
      <c r="C60" s="25" t="str">
        <f>(SUM(#REF!))*'Справочник'!$B10</f>
        <v>#REF!</v>
      </c>
      <c r="D60" s="24" t="str">
        <f>(SUM(#REF!))*'Справочник'!$B10</f>
        <v>#REF!</v>
      </c>
      <c r="E60" s="25" t="str">
        <f>(SUM(#REF!))*'Справочник'!$B10</f>
        <v>#REF!</v>
      </c>
      <c r="F60" s="24" t="str">
        <f t="shared" si="13"/>
        <v>#REF!</v>
      </c>
      <c r="G60" s="2"/>
    </row>
    <row r="61" ht="15.75" customHeight="1">
      <c r="A61" s="31" t="s">
        <v>49</v>
      </c>
      <c r="B61" s="28" t="str">
        <f t="shared" ref="B61:E61" si="14">SUM(B56:B60)</f>
        <v>#REF!</v>
      </c>
      <c r="C61" s="28" t="str">
        <f t="shared" si="14"/>
        <v>#REF!</v>
      </c>
      <c r="D61" s="28" t="str">
        <f t="shared" si="14"/>
        <v>#REF!</v>
      </c>
      <c r="E61" s="28" t="str">
        <f t="shared" si="14"/>
        <v>#REF!</v>
      </c>
      <c r="F61" s="28" t="str">
        <f t="shared" si="13"/>
        <v>#REF!</v>
      </c>
      <c r="G61" s="2"/>
    </row>
    <row r="62" ht="15.75" customHeight="1">
      <c r="A62" s="32" t="s">
        <v>45</v>
      </c>
      <c r="B62" s="22" t="str">
        <f t="shared" ref="B62:E62" si="15">B55-B61</f>
        <v>#REF!</v>
      </c>
      <c r="C62" s="22" t="str">
        <f t="shared" si="15"/>
        <v>#REF!</v>
      </c>
      <c r="D62" s="22" t="str">
        <f t="shared" si="15"/>
        <v>#REF!</v>
      </c>
      <c r="E62" s="22" t="str">
        <f t="shared" si="15"/>
        <v>#REF!</v>
      </c>
      <c r="F62" s="22" t="str">
        <f t="shared" si="13"/>
        <v>#REF!</v>
      </c>
      <c r="G62" s="2"/>
    </row>
    <row r="63" ht="15.75" customHeight="1">
      <c r="A63" s="29" t="s">
        <v>46</v>
      </c>
      <c r="B63" s="22" t="str">
        <f>IF(B62&gt;#REF!,(B13+B29+B45)/('Справочник'!$C$2 -B$69),0)</f>
        <v>#REF!</v>
      </c>
      <c r="C63" s="22" t="str">
        <f>IF(C62&gt;#REF!,(C13+C29+C45)/('Справочник'!$C$2 -C$69),0)</f>
        <v>#REF!</v>
      </c>
      <c r="D63" s="22" t="str">
        <f>IF(D62&gt;#REF!,(D13+D29+D45)/('Справочник'!$C$2 -D$69),0)</f>
        <v>#REF!</v>
      </c>
      <c r="E63" s="22" t="str">
        <f>IF(E62&gt;#REF!,(E13+E29+E45)/('Справочник'!$C$2 -E$69),0)</f>
        <v>#REF!</v>
      </c>
      <c r="F63" s="22" t="str">
        <f t="shared" si="13"/>
        <v>#REF!</v>
      </c>
      <c r="G63" s="2"/>
    </row>
    <row r="64" ht="15.75" customHeight="1">
      <c r="A64" s="33" t="s">
        <v>47</v>
      </c>
      <c r="B64" s="19" t="str">
        <f t="shared" ref="B64:E64" si="16">B54+B55+B63</f>
        <v>#REF!</v>
      </c>
      <c r="C64" s="19" t="str">
        <f t="shared" si="16"/>
        <v>#REF!</v>
      </c>
      <c r="D64" s="19" t="str">
        <f t="shared" si="16"/>
        <v>#REF!</v>
      </c>
      <c r="E64" s="19" t="str">
        <f t="shared" si="16"/>
        <v>#REF!</v>
      </c>
      <c r="F64" s="19" t="str">
        <f>SUM(B64:E64)+B53</f>
        <v>#REF!</v>
      </c>
      <c r="G64" s="2"/>
      <c r="H64" s="4"/>
    </row>
    <row r="65" ht="15.75" customHeight="1">
      <c r="A65" s="2"/>
      <c r="B65" s="35"/>
      <c r="C65" s="6"/>
      <c r="D65" s="6"/>
      <c r="E65" s="6"/>
      <c r="F65" s="6"/>
      <c r="G65" s="2"/>
    </row>
    <row r="66" ht="15.75" customHeight="1">
      <c r="A66" s="2"/>
      <c r="B66" s="6"/>
      <c r="C66" s="6"/>
      <c r="D66" s="6"/>
      <c r="E66" s="6"/>
      <c r="F66" s="6"/>
      <c r="G66" s="2"/>
    </row>
    <row r="67" ht="15.75" customHeight="1">
      <c r="A67" s="2"/>
      <c r="B67" s="6"/>
      <c r="C67" s="6"/>
      <c r="D67" s="6"/>
      <c r="E67" s="6"/>
      <c r="F67" s="6"/>
      <c r="G67" s="2"/>
    </row>
    <row r="68" ht="15.75" customHeight="1">
      <c r="A68" s="36" t="s">
        <v>54</v>
      </c>
      <c r="B68" s="5" t="s">
        <v>24</v>
      </c>
      <c r="C68" s="5" t="s">
        <v>25</v>
      </c>
      <c r="D68" s="5" t="s">
        <v>26</v>
      </c>
      <c r="E68" s="5" t="s">
        <v>27</v>
      </c>
      <c r="F68" s="6"/>
      <c r="G68" s="2"/>
    </row>
    <row r="69" ht="15.75" customHeight="1">
      <c r="A69" s="37" t="s">
        <v>55</v>
      </c>
      <c r="B69" s="38" t="str">
        <f t="shared" ref="B69:E69" si="17">IF(B14&gt;#REF!,0,1)+IF(B30&gt;#REF!,0,1)+IF(B46&gt;#REF!,0,1)+IF(B62&gt;#REF!,0,1)</f>
        <v>#REF!</v>
      </c>
      <c r="C69" s="38" t="str">
        <f t="shared" si="17"/>
        <v>#REF!</v>
      </c>
      <c r="D69" s="38" t="str">
        <f t="shared" si="17"/>
        <v>#REF!</v>
      </c>
      <c r="E69" s="38" t="str">
        <f t="shared" si="17"/>
        <v>#REF!</v>
      </c>
      <c r="F69" s="6"/>
      <c r="G69" s="2"/>
    </row>
    <row r="70" ht="15.75" customHeight="1">
      <c r="A70" s="39" t="s">
        <v>56</v>
      </c>
      <c r="B70" s="40">
        <f t="shared" ref="B70:E70" si="18">B4+B20+B36+B52</f>
        <v>0</v>
      </c>
      <c r="C70" s="40">
        <f t="shared" si="18"/>
        <v>0</v>
      </c>
      <c r="D70" s="40">
        <f t="shared" si="18"/>
        <v>0</v>
      </c>
      <c r="E70" s="40">
        <f t="shared" si="18"/>
        <v>572540</v>
      </c>
      <c r="F70" s="19">
        <f>SUM(B70:E70)</f>
        <v>572540</v>
      </c>
      <c r="G70" s="2"/>
    </row>
    <row r="71" ht="15.75" customHeight="1">
      <c r="A71" s="2"/>
      <c r="B71" s="6"/>
      <c r="C71" s="6"/>
      <c r="D71" s="6"/>
      <c r="E71" s="6"/>
      <c r="F71" s="6"/>
      <c r="G71" s="2"/>
    </row>
    <row r="72" ht="15.75" customHeight="1">
      <c r="A72" s="2"/>
      <c r="B72" s="2"/>
      <c r="C72" s="2"/>
      <c r="D72" s="2"/>
      <c r="E72" s="2"/>
      <c r="G72" s="2"/>
    </row>
    <row r="73" ht="15.75" customHeight="1">
      <c r="A73" s="2"/>
      <c r="B73" s="2"/>
      <c r="C73" s="2"/>
      <c r="D73" s="2"/>
      <c r="E73" s="2"/>
      <c r="G73" s="2"/>
    </row>
    <row r="74" ht="15.75" customHeight="1">
      <c r="A74" s="2"/>
      <c r="B74" s="2"/>
      <c r="C74" s="2"/>
      <c r="D74" s="2"/>
      <c r="E74" s="2"/>
      <c r="G74" s="2"/>
    </row>
    <row r="75" ht="15.75" customHeight="1">
      <c r="A75" s="2"/>
      <c r="B75" s="2"/>
      <c r="C75" s="2"/>
      <c r="D75" s="2"/>
      <c r="E75" s="2"/>
      <c r="G75" s="2"/>
    </row>
    <row r="76" ht="15.75" customHeight="1">
      <c r="A76" s="2"/>
      <c r="B76" s="2"/>
      <c r="C76" s="2"/>
      <c r="D76" s="2"/>
      <c r="E76" s="2"/>
      <c r="G76" s="2"/>
    </row>
    <row r="77" ht="15.75" customHeight="1">
      <c r="A77" s="2"/>
      <c r="B77" s="2"/>
      <c r="C77" s="2"/>
      <c r="D77" s="2"/>
      <c r="E77" s="2"/>
      <c r="G77" s="2"/>
    </row>
    <row r="78" ht="15.75" customHeight="1">
      <c r="A78" s="2"/>
      <c r="B78" s="2"/>
      <c r="C78" s="2"/>
      <c r="D78" s="2"/>
      <c r="E78" s="2"/>
      <c r="G78" s="2"/>
    </row>
    <row r="79" ht="15.75" customHeight="1">
      <c r="A79" s="2"/>
      <c r="B79" s="2"/>
      <c r="C79" s="2"/>
      <c r="D79" s="2"/>
      <c r="E79" s="2"/>
      <c r="G79" s="2"/>
    </row>
    <row r="80" ht="15.75" customHeight="1">
      <c r="A80" s="2"/>
      <c r="B80" s="2"/>
      <c r="C80" s="2"/>
      <c r="D80" s="2"/>
      <c r="E80" s="2"/>
      <c r="G80" s="2"/>
    </row>
    <row r="81" ht="15.75" customHeight="1">
      <c r="A81" s="2"/>
      <c r="B81" s="2"/>
      <c r="C81" s="2"/>
      <c r="D81" s="2"/>
      <c r="E81" s="2"/>
      <c r="G81" s="2"/>
    </row>
    <row r="82" ht="15.75" customHeight="1">
      <c r="A82" s="2"/>
      <c r="B82" s="2"/>
      <c r="C82" s="2"/>
      <c r="D82" s="2"/>
      <c r="E82" s="2"/>
      <c r="G82" s="2"/>
    </row>
    <row r="83" ht="15.75" customHeight="1">
      <c r="A83" s="2"/>
      <c r="B83" s="2"/>
      <c r="C83" s="2"/>
      <c r="D83" s="2"/>
      <c r="E83" s="2"/>
      <c r="G83" s="2"/>
    </row>
    <row r="84" ht="15.75" customHeight="1">
      <c r="A84" s="2"/>
      <c r="B84" s="2"/>
      <c r="C84" s="2"/>
      <c r="D84" s="2"/>
      <c r="E84" s="2"/>
      <c r="G84" s="2"/>
    </row>
    <row r="85" ht="15.75" customHeight="1">
      <c r="A85" s="2"/>
      <c r="B85" s="2"/>
      <c r="C85" s="2"/>
      <c r="D85" s="2"/>
      <c r="E85" s="2"/>
      <c r="G85" s="2"/>
    </row>
    <row r="86" ht="15.75" customHeight="1">
      <c r="A86" s="2"/>
      <c r="B86" s="2"/>
      <c r="C86" s="2"/>
      <c r="D86" s="2"/>
      <c r="E86" s="2"/>
      <c r="G86" s="2"/>
    </row>
    <row r="87" ht="15.75" customHeight="1">
      <c r="A87" s="2"/>
      <c r="B87" s="2"/>
      <c r="C87" s="2"/>
      <c r="D87" s="2"/>
      <c r="E87" s="2"/>
      <c r="G87" s="2"/>
    </row>
    <row r="88" ht="15.75" customHeight="1">
      <c r="A88" s="2"/>
      <c r="B88" s="2"/>
      <c r="C88" s="2"/>
      <c r="D88" s="2"/>
      <c r="E88" s="2"/>
      <c r="G88" s="2"/>
    </row>
    <row r="89" ht="15.75" customHeight="1">
      <c r="A89" s="2"/>
      <c r="B89" s="2"/>
      <c r="C89" s="2"/>
      <c r="D89" s="2"/>
      <c r="E89" s="2"/>
      <c r="G89" s="2"/>
    </row>
    <row r="90" ht="15.75" customHeight="1">
      <c r="A90" s="2"/>
      <c r="B90" s="2"/>
      <c r="C90" s="2"/>
      <c r="D90" s="2"/>
      <c r="E90" s="2"/>
      <c r="G90" s="2"/>
    </row>
    <row r="91" ht="15.75" customHeight="1">
      <c r="A91" s="2"/>
      <c r="B91" s="2"/>
      <c r="C91" s="2"/>
      <c r="D91" s="2"/>
      <c r="E91" s="2"/>
      <c r="G91" s="2"/>
    </row>
    <row r="92" ht="15.75" customHeight="1">
      <c r="A92" s="2"/>
      <c r="B92" s="2"/>
      <c r="C92" s="2"/>
      <c r="D92" s="2"/>
      <c r="E92" s="2"/>
      <c r="G92" s="2"/>
    </row>
    <row r="93" ht="15.75" customHeight="1">
      <c r="A93" s="2"/>
      <c r="B93" s="2"/>
      <c r="C93" s="2"/>
      <c r="D93" s="2"/>
      <c r="E93" s="2"/>
      <c r="G93" s="2"/>
    </row>
    <row r="94" ht="15.75" customHeight="1">
      <c r="A94" s="2"/>
      <c r="B94" s="2"/>
      <c r="C94" s="2"/>
      <c r="D94" s="2"/>
      <c r="E94" s="2"/>
      <c r="G94" s="2"/>
    </row>
    <row r="95" ht="15.75" customHeight="1">
      <c r="A95" s="2"/>
      <c r="B95" s="2"/>
      <c r="C95" s="2"/>
      <c r="D95" s="2"/>
      <c r="E95" s="2"/>
      <c r="G95" s="2"/>
    </row>
    <row r="96" ht="15.75" customHeight="1">
      <c r="A96" s="2"/>
      <c r="B96" s="2"/>
      <c r="C96" s="2"/>
      <c r="D96" s="2"/>
      <c r="E96" s="2"/>
      <c r="G96" s="2"/>
    </row>
    <row r="97" ht="15.75" customHeight="1">
      <c r="A97" s="2"/>
      <c r="B97" s="2"/>
      <c r="C97" s="2"/>
      <c r="D97" s="2"/>
      <c r="E97" s="2"/>
      <c r="G97" s="2"/>
    </row>
    <row r="98" ht="15.75" customHeight="1">
      <c r="A98" s="2"/>
      <c r="B98" s="2"/>
      <c r="C98" s="2"/>
      <c r="D98" s="2"/>
      <c r="E98" s="2"/>
      <c r="G98" s="2"/>
    </row>
    <row r="99" ht="15.75" customHeight="1">
      <c r="A99" s="2"/>
      <c r="B99" s="2"/>
      <c r="C99" s="2"/>
      <c r="D99" s="2"/>
      <c r="E99" s="2"/>
      <c r="G99" s="2"/>
    </row>
    <row r="100" ht="15.75" customHeight="1">
      <c r="A100" s="2"/>
      <c r="B100" s="2"/>
      <c r="C100" s="2"/>
      <c r="D100" s="2"/>
      <c r="E100" s="2"/>
      <c r="G100" s="2"/>
    </row>
    <row r="101" ht="15.75" customHeight="1">
      <c r="A101" s="2"/>
      <c r="B101" s="2"/>
      <c r="C101" s="2"/>
      <c r="D101" s="2"/>
      <c r="E101" s="2"/>
      <c r="G101" s="2"/>
    </row>
    <row r="102" ht="15.75" customHeight="1">
      <c r="A102" s="2"/>
      <c r="B102" s="2"/>
      <c r="C102" s="2"/>
      <c r="D102" s="2"/>
      <c r="E102" s="2"/>
      <c r="G102" s="2"/>
    </row>
    <row r="103" ht="15.75" customHeight="1">
      <c r="A103" s="2"/>
      <c r="B103" s="2"/>
      <c r="C103" s="2"/>
      <c r="D103" s="2"/>
      <c r="E103" s="2"/>
      <c r="G103" s="2"/>
    </row>
    <row r="104" ht="15.75" customHeight="1">
      <c r="A104" s="2"/>
      <c r="B104" s="2"/>
      <c r="C104" s="2"/>
      <c r="D104" s="2"/>
      <c r="E104" s="2"/>
      <c r="G104" s="2"/>
    </row>
    <row r="105" ht="15.75" customHeight="1">
      <c r="A105" s="2"/>
      <c r="B105" s="2"/>
      <c r="C105" s="2"/>
      <c r="D105" s="2"/>
      <c r="E105" s="2"/>
      <c r="G105" s="2"/>
    </row>
    <row r="106" ht="15.75" customHeight="1">
      <c r="A106" s="2"/>
      <c r="B106" s="2"/>
      <c r="C106" s="2"/>
      <c r="D106" s="2"/>
      <c r="E106" s="2"/>
      <c r="G106" s="2"/>
    </row>
    <row r="107" ht="15.75" customHeight="1">
      <c r="A107" s="2"/>
      <c r="B107" s="2"/>
      <c r="C107" s="2"/>
      <c r="D107" s="2"/>
      <c r="E107" s="2"/>
      <c r="G107" s="2"/>
    </row>
    <row r="108" ht="15.75" customHeight="1">
      <c r="A108" s="2"/>
      <c r="B108" s="2"/>
      <c r="C108" s="2"/>
      <c r="D108" s="2"/>
      <c r="E108" s="2"/>
      <c r="G108" s="2"/>
    </row>
    <row r="109" ht="15.75" customHeight="1">
      <c r="A109" s="2"/>
      <c r="B109" s="2"/>
      <c r="C109" s="2"/>
      <c r="D109" s="2"/>
      <c r="E109" s="2"/>
      <c r="G109" s="2"/>
    </row>
    <row r="110" ht="15.75" customHeight="1">
      <c r="A110" s="2"/>
      <c r="B110" s="2"/>
      <c r="C110" s="2"/>
      <c r="D110" s="2"/>
      <c r="E110" s="2"/>
      <c r="G110" s="2"/>
    </row>
    <row r="111" ht="15.75" customHeight="1">
      <c r="A111" s="2"/>
      <c r="B111" s="2"/>
      <c r="C111" s="2"/>
      <c r="D111" s="2"/>
      <c r="E111" s="2"/>
      <c r="G111" s="2"/>
    </row>
    <row r="112" ht="15.75" customHeight="1">
      <c r="A112" s="2"/>
      <c r="B112" s="2"/>
      <c r="C112" s="2"/>
      <c r="D112" s="2"/>
      <c r="E112" s="2"/>
      <c r="G112" s="2"/>
    </row>
    <row r="113" ht="15.75" customHeight="1">
      <c r="A113" s="2"/>
      <c r="B113" s="2"/>
      <c r="C113" s="2"/>
      <c r="D113" s="2"/>
      <c r="E113" s="2"/>
      <c r="G113" s="2"/>
    </row>
    <row r="114" ht="15.75" customHeight="1">
      <c r="A114" s="2"/>
      <c r="B114" s="2"/>
      <c r="C114" s="2"/>
      <c r="D114" s="2"/>
      <c r="E114" s="2"/>
      <c r="G114" s="2"/>
    </row>
    <row r="115" ht="15.75" customHeight="1">
      <c r="A115" s="2"/>
      <c r="B115" s="2"/>
      <c r="C115" s="2"/>
      <c r="D115" s="2"/>
      <c r="E115" s="2"/>
      <c r="G115" s="2"/>
    </row>
    <row r="116" ht="15.75" customHeight="1">
      <c r="A116" s="2"/>
      <c r="B116" s="2"/>
      <c r="C116" s="2"/>
      <c r="D116" s="2"/>
      <c r="E116" s="2"/>
      <c r="G116" s="2"/>
    </row>
    <row r="117" ht="15.75" customHeight="1">
      <c r="A117" s="2"/>
      <c r="B117" s="2"/>
      <c r="C117" s="2"/>
      <c r="D117" s="2"/>
      <c r="E117" s="2"/>
      <c r="G117" s="2"/>
    </row>
    <row r="118" ht="15.75" customHeight="1">
      <c r="A118" s="2"/>
      <c r="B118" s="2"/>
      <c r="C118" s="2"/>
      <c r="D118" s="2"/>
      <c r="E118" s="2"/>
      <c r="G118" s="2"/>
    </row>
    <row r="119" ht="15.75" customHeight="1">
      <c r="A119" s="2"/>
      <c r="B119" s="2"/>
      <c r="C119" s="2"/>
      <c r="D119" s="2"/>
      <c r="E119" s="2"/>
      <c r="G119" s="2"/>
    </row>
    <row r="120" ht="15.75" customHeight="1">
      <c r="A120" s="2"/>
      <c r="B120" s="2"/>
      <c r="C120" s="2"/>
      <c r="D120" s="2"/>
      <c r="E120" s="2"/>
      <c r="G120" s="2"/>
    </row>
    <row r="121" ht="15.75" customHeight="1">
      <c r="A121" s="2"/>
      <c r="B121" s="2"/>
      <c r="C121" s="2"/>
      <c r="D121" s="2"/>
      <c r="E121" s="2"/>
      <c r="G121" s="2"/>
    </row>
    <row r="122" ht="15.75" customHeight="1">
      <c r="A122" s="2"/>
      <c r="B122" s="2"/>
      <c r="C122" s="2"/>
      <c r="D122" s="2"/>
      <c r="E122" s="2"/>
      <c r="G122" s="2"/>
    </row>
    <row r="123" ht="15.75" customHeight="1">
      <c r="A123" s="2"/>
      <c r="B123" s="2"/>
      <c r="C123" s="2"/>
      <c r="D123" s="2"/>
      <c r="E123" s="2"/>
      <c r="G123" s="2"/>
    </row>
    <row r="124" ht="15.75" customHeight="1">
      <c r="A124" s="2"/>
      <c r="B124" s="2"/>
      <c r="C124" s="2"/>
      <c r="D124" s="2"/>
      <c r="E124" s="2"/>
      <c r="G124" s="2"/>
    </row>
    <row r="125" ht="15.75" customHeight="1">
      <c r="A125" s="2"/>
      <c r="B125" s="2"/>
      <c r="C125" s="2"/>
      <c r="D125" s="2"/>
      <c r="E125" s="2"/>
      <c r="G125" s="2"/>
    </row>
    <row r="126" ht="15.75" customHeight="1">
      <c r="A126" s="2"/>
      <c r="B126" s="2"/>
      <c r="C126" s="2"/>
      <c r="D126" s="2"/>
      <c r="E126" s="2"/>
      <c r="G126" s="2"/>
    </row>
    <row r="127" ht="15.75" customHeight="1">
      <c r="A127" s="2"/>
      <c r="B127" s="2"/>
      <c r="C127" s="2"/>
      <c r="D127" s="2"/>
      <c r="E127" s="2"/>
      <c r="G127" s="2"/>
    </row>
    <row r="128" ht="15.75" customHeight="1">
      <c r="A128" s="2"/>
      <c r="B128" s="2"/>
      <c r="C128" s="2"/>
      <c r="D128" s="2"/>
      <c r="E128" s="2"/>
      <c r="G128" s="2"/>
    </row>
    <row r="129" ht="15.75" customHeight="1">
      <c r="A129" s="2"/>
      <c r="B129" s="2"/>
      <c r="C129" s="2"/>
      <c r="D129" s="2"/>
      <c r="E129" s="2"/>
      <c r="G129" s="2"/>
    </row>
    <row r="130" ht="15.75" customHeight="1">
      <c r="A130" s="2"/>
      <c r="B130" s="2"/>
      <c r="C130" s="2"/>
      <c r="D130" s="2"/>
      <c r="E130" s="2"/>
      <c r="G130" s="2"/>
    </row>
    <row r="131" ht="15.75" customHeight="1">
      <c r="A131" s="2"/>
      <c r="B131" s="2"/>
      <c r="C131" s="2"/>
      <c r="D131" s="2"/>
      <c r="E131" s="2"/>
      <c r="G131" s="2"/>
    </row>
    <row r="132" ht="15.75" customHeight="1">
      <c r="A132" s="2"/>
      <c r="B132" s="2"/>
      <c r="C132" s="2"/>
      <c r="D132" s="2"/>
      <c r="E132" s="2"/>
      <c r="G132" s="2"/>
    </row>
    <row r="133" ht="15.75" customHeight="1">
      <c r="A133" s="2"/>
      <c r="B133" s="2"/>
      <c r="C133" s="2"/>
      <c r="D133" s="2"/>
      <c r="E133" s="2"/>
      <c r="G133" s="2"/>
    </row>
    <row r="134" ht="15.75" customHeight="1">
      <c r="A134" s="2"/>
      <c r="B134" s="2"/>
      <c r="C134" s="2"/>
      <c r="D134" s="2"/>
      <c r="E134" s="2"/>
      <c r="G134" s="2"/>
    </row>
    <row r="135" ht="15.75" customHeight="1">
      <c r="A135" s="2"/>
      <c r="B135" s="2"/>
      <c r="C135" s="2"/>
      <c r="D135" s="2"/>
      <c r="E135" s="2"/>
      <c r="G135" s="2"/>
    </row>
    <row r="136" ht="15.75" customHeight="1">
      <c r="A136" s="2"/>
      <c r="B136" s="2"/>
      <c r="C136" s="2"/>
      <c r="D136" s="2"/>
      <c r="E136" s="2"/>
      <c r="G136" s="2"/>
    </row>
    <row r="137" ht="15.75" customHeight="1">
      <c r="A137" s="2"/>
      <c r="B137" s="2"/>
      <c r="C137" s="2"/>
      <c r="D137" s="2"/>
      <c r="E137" s="2"/>
      <c r="G137" s="2"/>
    </row>
    <row r="138" ht="15.75" customHeight="1">
      <c r="A138" s="2"/>
      <c r="B138" s="2"/>
      <c r="C138" s="2"/>
      <c r="D138" s="2"/>
      <c r="E138" s="2"/>
      <c r="G138" s="2"/>
    </row>
    <row r="139" ht="15.75" customHeight="1">
      <c r="A139" s="2"/>
      <c r="B139" s="2"/>
      <c r="C139" s="2"/>
      <c r="D139" s="2"/>
      <c r="E139" s="2"/>
      <c r="G139" s="2"/>
    </row>
    <row r="140" ht="15.75" customHeight="1">
      <c r="A140" s="2"/>
      <c r="B140" s="2"/>
      <c r="C140" s="2"/>
      <c r="D140" s="2"/>
      <c r="E140" s="2"/>
      <c r="G140" s="2"/>
    </row>
    <row r="141" ht="15.75" customHeight="1">
      <c r="A141" s="2"/>
      <c r="B141" s="2"/>
      <c r="C141" s="2"/>
      <c r="D141" s="2"/>
      <c r="E141" s="2"/>
      <c r="G141" s="2"/>
    </row>
    <row r="142" ht="15.75" customHeight="1">
      <c r="A142" s="2"/>
      <c r="B142" s="2"/>
      <c r="C142" s="2"/>
      <c r="D142" s="2"/>
      <c r="E142" s="2"/>
      <c r="G142" s="2"/>
    </row>
    <row r="143" ht="15.75" customHeight="1">
      <c r="A143" s="2"/>
      <c r="B143" s="2"/>
      <c r="C143" s="2"/>
      <c r="D143" s="2"/>
      <c r="E143" s="2"/>
      <c r="G143" s="2"/>
    </row>
    <row r="144" ht="15.75" customHeight="1">
      <c r="A144" s="2"/>
      <c r="B144" s="2"/>
      <c r="C144" s="2"/>
      <c r="D144" s="2"/>
      <c r="E144" s="2"/>
      <c r="G144" s="2"/>
    </row>
    <row r="145" ht="15.75" customHeight="1">
      <c r="A145" s="2"/>
      <c r="B145" s="2"/>
      <c r="C145" s="2"/>
      <c r="D145" s="2"/>
      <c r="E145" s="2"/>
      <c r="G145" s="2"/>
    </row>
    <row r="146" ht="15.75" customHeight="1">
      <c r="A146" s="2"/>
      <c r="B146" s="2"/>
      <c r="C146" s="2"/>
      <c r="D146" s="2"/>
      <c r="E146" s="2"/>
      <c r="G146" s="2"/>
    </row>
    <row r="147" ht="15.75" customHeight="1">
      <c r="A147" s="2"/>
      <c r="B147" s="2"/>
      <c r="C147" s="2"/>
      <c r="D147" s="2"/>
      <c r="E147" s="2"/>
      <c r="G147" s="2"/>
    </row>
    <row r="148" ht="15.75" customHeight="1">
      <c r="A148" s="2"/>
      <c r="B148" s="2"/>
      <c r="C148" s="2"/>
      <c r="D148" s="2"/>
      <c r="E148" s="2"/>
      <c r="G148" s="2"/>
    </row>
    <row r="149" ht="15.75" customHeight="1">
      <c r="A149" s="2"/>
      <c r="B149" s="2"/>
      <c r="C149" s="2"/>
      <c r="D149" s="2"/>
      <c r="E149" s="2"/>
      <c r="G149" s="2"/>
    </row>
    <row r="150" ht="15.75" customHeight="1">
      <c r="A150" s="2"/>
      <c r="B150" s="2"/>
      <c r="C150" s="2"/>
      <c r="D150" s="2"/>
      <c r="E150" s="2"/>
      <c r="G150" s="2"/>
    </row>
    <row r="151" ht="15.75" customHeight="1">
      <c r="A151" s="2"/>
      <c r="B151" s="2"/>
      <c r="C151" s="2"/>
      <c r="D151" s="2"/>
      <c r="E151" s="2"/>
      <c r="G151" s="2"/>
    </row>
    <row r="152" ht="15.75" customHeight="1">
      <c r="A152" s="2"/>
      <c r="B152" s="2"/>
      <c r="C152" s="2"/>
      <c r="D152" s="2"/>
      <c r="E152" s="2"/>
      <c r="G152" s="2"/>
    </row>
    <row r="153" ht="15.75" customHeight="1">
      <c r="A153" s="2"/>
      <c r="B153" s="2"/>
      <c r="C153" s="2"/>
      <c r="D153" s="2"/>
      <c r="E153" s="2"/>
      <c r="G153" s="2"/>
    </row>
    <row r="154" ht="15.75" customHeight="1">
      <c r="A154" s="2"/>
      <c r="B154" s="2"/>
      <c r="C154" s="2"/>
      <c r="D154" s="2"/>
      <c r="E154" s="2"/>
      <c r="G154" s="2"/>
    </row>
    <row r="155" ht="15.75" customHeight="1">
      <c r="A155" s="2"/>
      <c r="B155" s="2"/>
      <c r="C155" s="2"/>
      <c r="D155" s="2"/>
      <c r="E155" s="2"/>
      <c r="G155" s="2"/>
    </row>
    <row r="156" ht="15.75" customHeight="1">
      <c r="A156" s="2"/>
      <c r="B156" s="2"/>
      <c r="C156" s="2"/>
      <c r="D156" s="2"/>
      <c r="E156" s="2"/>
      <c r="G156" s="2"/>
    </row>
    <row r="157" ht="15.75" customHeight="1">
      <c r="A157" s="2"/>
      <c r="B157" s="2"/>
      <c r="C157" s="2"/>
      <c r="D157" s="2"/>
      <c r="E157" s="2"/>
      <c r="G157" s="2"/>
    </row>
    <row r="158" ht="15.75" customHeight="1">
      <c r="A158" s="2"/>
      <c r="B158" s="2"/>
      <c r="C158" s="2"/>
      <c r="D158" s="2"/>
      <c r="E158" s="2"/>
      <c r="G158" s="2"/>
    </row>
    <row r="159" ht="15.75" customHeight="1">
      <c r="A159" s="2"/>
      <c r="B159" s="2"/>
      <c r="C159" s="2"/>
      <c r="D159" s="2"/>
      <c r="E159" s="2"/>
      <c r="G159" s="2"/>
    </row>
    <row r="160" ht="15.75" customHeight="1">
      <c r="A160" s="2"/>
      <c r="B160" s="2"/>
      <c r="C160" s="2"/>
      <c r="D160" s="2"/>
      <c r="E160" s="2"/>
      <c r="G160" s="2"/>
    </row>
    <row r="161" ht="15.75" customHeight="1">
      <c r="A161" s="2"/>
      <c r="B161" s="2"/>
      <c r="C161" s="2"/>
      <c r="D161" s="2"/>
      <c r="E161" s="2"/>
      <c r="G161" s="2"/>
    </row>
    <row r="162" ht="15.75" customHeight="1">
      <c r="A162" s="2"/>
      <c r="B162" s="2"/>
      <c r="C162" s="2"/>
      <c r="D162" s="2"/>
      <c r="E162" s="2"/>
      <c r="G162" s="2"/>
    </row>
    <row r="163" ht="15.75" customHeight="1">
      <c r="A163" s="2"/>
      <c r="B163" s="2"/>
      <c r="C163" s="2"/>
      <c r="D163" s="2"/>
      <c r="E163" s="2"/>
      <c r="G163" s="2"/>
    </row>
    <row r="164" ht="15.75" customHeight="1">
      <c r="A164" s="2"/>
      <c r="B164" s="2"/>
      <c r="C164" s="2"/>
      <c r="D164" s="2"/>
      <c r="E164" s="2"/>
      <c r="G164" s="2"/>
    </row>
    <row r="165" ht="15.75" customHeight="1">
      <c r="A165" s="2"/>
      <c r="B165" s="2"/>
      <c r="C165" s="2"/>
      <c r="D165" s="2"/>
      <c r="E165" s="2"/>
      <c r="G165" s="2"/>
    </row>
    <row r="166" ht="15.75" customHeight="1">
      <c r="A166" s="2"/>
      <c r="B166" s="2"/>
      <c r="C166" s="2"/>
      <c r="D166" s="2"/>
      <c r="E166" s="2"/>
      <c r="G166" s="2"/>
    </row>
    <row r="167" ht="15.75" customHeight="1">
      <c r="A167" s="2"/>
      <c r="B167" s="2"/>
      <c r="C167" s="2"/>
      <c r="D167" s="2"/>
      <c r="E167" s="2"/>
      <c r="G167" s="2"/>
    </row>
    <row r="168" ht="15.75" customHeight="1">
      <c r="A168" s="2"/>
      <c r="B168" s="2"/>
      <c r="C168" s="2"/>
      <c r="D168" s="2"/>
      <c r="E168" s="2"/>
      <c r="G168" s="2"/>
    </row>
    <row r="169" ht="15.75" customHeight="1">
      <c r="A169" s="2"/>
      <c r="B169" s="2"/>
      <c r="C169" s="2"/>
      <c r="D169" s="2"/>
      <c r="E169" s="2"/>
      <c r="G169" s="2"/>
    </row>
    <row r="170" ht="15.75" customHeight="1">
      <c r="A170" s="2"/>
      <c r="B170" s="2"/>
      <c r="C170" s="2"/>
      <c r="D170" s="2"/>
      <c r="E170" s="2"/>
      <c r="G170" s="2"/>
    </row>
    <row r="171" ht="15.75" customHeight="1">
      <c r="A171" s="2"/>
      <c r="B171" s="2"/>
      <c r="C171" s="2"/>
      <c r="D171" s="2"/>
      <c r="E171" s="2"/>
      <c r="G171" s="2"/>
    </row>
    <row r="172" ht="15.75" customHeight="1">
      <c r="A172" s="2"/>
      <c r="B172" s="2"/>
      <c r="C172" s="2"/>
      <c r="D172" s="2"/>
      <c r="E172" s="2"/>
      <c r="G172" s="2"/>
    </row>
    <row r="173" ht="15.75" customHeight="1">
      <c r="A173" s="2"/>
      <c r="B173" s="2"/>
      <c r="C173" s="2"/>
      <c r="D173" s="2"/>
      <c r="E173" s="2"/>
      <c r="G173" s="2"/>
    </row>
    <row r="174" ht="15.75" customHeight="1">
      <c r="A174" s="2"/>
      <c r="B174" s="2"/>
      <c r="C174" s="2"/>
      <c r="D174" s="2"/>
      <c r="E174" s="2"/>
      <c r="G174" s="2"/>
    </row>
    <row r="175" ht="15.75" customHeight="1">
      <c r="A175" s="2"/>
      <c r="B175" s="2"/>
      <c r="C175" s="2"/>
      <c r="D175" s="2"/>
      <c r="E175" s="2"/>
      <c r="G175" s="2"/>
    </row>
    <row r="176" ht="15.75" customHeight="1">
      <c r="A176" s="2"/>
      <c r="B176" s="2"/>
      <c r="C176" s="2"/>
      <c r="D176" s="2"/>
      <c r="E176" s="2"/>
      <c r="G176" s="2"/>
    </row>
    <row r="177" ht="15.75" customHeight="1">
      <c r="A177" s="2"/>
      <c r="B177" s="2"/>
      <c r="C177" s="2"/>
      <c r="D177" s="2"/>
      <c r="E177" s="2"/>
      <c r="G177" s="2"/>
    </row>
    <row r="178" ht="15.75" customHeight="1">
      <c r="A178" s="2"/>
      <c r="B178" s="2"/>
      <c r="C178" s="2"/>
      <c r="D178" s="2"/>
      <c r="E178" s="2"/>
      <c r="G178" s="2"/>
    </row>
    <row r="179" ht="15.75" customHeight="1">
      <c r="A179" s="2"/>
      <c r="B179" s="2"/>
      <c r="C179" s="2"/>
      <c r="D179" s="2"/>
      <c r="E179" s="2"/>
      <c r="G179" s="2"/>
    </row>
    <row r="180" ht="15.75" customHeight="1">
      <c r="A180" s="2"/>
      <c r="B180" s="2"/>
      <c r="C180" s="2"/>
      <c r="D180" s="2"/>
      <c r="E180" s="2"/>
      <c r="G180" s="2"/>
    </row>
    <row r="181" ht="15.75" customHeight="1">
      <c r="A181" s="2"/>
      <c r="B181" s="2"/>
      <c r="C181" s="2"/>
      <c r="D181" s="2"/>
      <c r="E181" s="2"/>
      <c r="G181" s="2"/>
    </row>
    <row r="182" ht="15.75" customHeight="1">
      <c r="A182" s="2"/>
      <c r="B182" s="2"/>
      <c r="C182" s="2"/>
      <c r="D182" s="2"/>
      <c r="E182" s="2"/>
      <c r="G182" s="2"/>
    </row>
    <row r="183" ht="15.75" customHeight="1">
      <c r="A183" s="2"/>
      <c r="B183" s="2"/>
      <c r="C183" s="2"/>
      <c r="D183" s="2"/>
      <c r="E183" s="2"/>
      <c r="G183" s="2"/>
    </row>
    <row r="184" ht="15.75" customHeight="1">
      <c r="A184" s="2"/>
      <c r="B184" s="2"/>
      <c r="C184" s="2"/>
      <c r="D184" s="2"/>
      <c r="E184" s="2"/>
      <c r="G184" s="2"/>
    </row>
    <row r="185" ht="15.75" customHeight="1">
      <c r="A185" s="2"/>
      <c r="B185" s="2"/>
      <c r="C185" s="2"/>
      <c r="D185" s="2"/>
      <c r="E185" s="2"/>
      <c r="G185" s="2"/>
    </row>
    <row r="186" ht="15.75" customHeight="1">
      <c r="A186" s="2"/>
      <c r="B186" s="2"/>
      <c r="C186" s="2"/>
      <c r="D186" s="2"/>
      <c r="E186" s="2"/>
      <c r="G186" s="2"/>
    </row>
    <row r="187" ht="15.75" customHeight="1">
      <c r="A187" s="2"/>
      <c r="B187" s="2"/>
      <c r="C187" s="2"/>
      <c r="D187" s="2"/>
      <c r="E187" s="2"/>
      <c r="G187" s="2"/>
    </row>
    <row r="188" ht="15.75" customHeight="1">
      <c r="A188" s="2"/>
      <c r="B188" s="2"/>
      <c r="C188" s="2"/>
      <c r="D188" s="2"/>
      <c r="E188" s="2"/>
      <c r="G188" s="2"/>
    </row>
    <row r="189" ht="15.75" customHeight="1">
      <c r="A189" s="2"/>
      <c r="B189" s="2"/>
      <c r="C189" s="2"/>
      <c r="D189" s="2"/>
      <c r="E189" s="2"/>
      <c r="G189" s="2"/>
    </row>
    <row r="190" ht="15.75" customHeight="1">
      <c r="A190" s="2"/>
      <c r="B190" s="2"/>
      <c r="C190" s="2"/>
      <c r="D190" s="2"/>
      <c r="E190" s="2"/>
      <c r="G190" s="2"/>
    </row>
    <row r="191" ht="15.75" customHeight="1">
      <c r="A191" s="2"/>
      <c r="B191" s="2"/>
      <c r="C191" s="2"/>
      <c r="D191" s="2"/>
      <c r="E191" s="2"/>
      <c r="G191" s="2"/>
    </row>
    <row r="192" ht="15.75" customHeight="1">
      <c r="A192" s="2"/>
      <c r="B192" s="2"/>
      <c r="C192" s="2"/>
      <c r="D192" s="2"/>
      <c r="E192" s="2"/>
      <c r="G192" s="2"/>
    </row>
    <row r="193" ht="15.75" customHeight="1">
      <c r="A193" s="2"/>
      <c r="B193" s="2"/>
      <c r="C193" s="2"/>
      <c r="D193" s="2"/>
      <c r="E193" s="2"/>
      <c r="G193" s="2"/>
    </row>
    <row r="194" ht="15.75" customHeight="1">
      <c r="A194" s="2"/>
      <c r="B194" s="2"/>
      <c r="C194" s="2"/>
      <c r="D194" s="2"/>
      <c r="E194" s="2"/>
      <c r="G194" s="2"/>
    </row>
    <row r="195" ht="15.75" customHeight="1">
      <c r="A195" s="2"/>
      <c r="B195" s="2"/>
      <c r="C195" s="2"/>
      <c r="D195" s="2"/>
      <c r="E195" s="2"/>
      <c r="G195" s="2"/>
    </row>
    <row r="196" ht="15.75" customHeight="1">
      <c r="A196" s="2"/>
      <c r="B196" s="2"/>
      <c r="C196" s="2"/>
      <c r="D196" s="2"/>
      <c r="E196" s="2"/>
      <c r="G196" s="2"/>
    </row>
    <row r="197" ht="15.75" customHeight="1">
      <c r="A197" s="2"/>
      <c r="B197" s="2"/>
      <c r="C197" s="2"/>
      <c r="D197" s="2"/>
      <c r="E197" s="2"/>
      <c r="G197" s="2"/>
    </row>
    <row r="198" ht="15.75" customHeight="1">
      <c r="A198" s="2"/>
      <c r="B198" s="2"/>
      <c r="C198" s="2"/>
      <c r="D198" s="2"/>
      <c r="E198" s="2"/>
      <c r="G198" s="2"/>
    </row>
    <row r="199" ht="15.75" customHeight="1">
      <c r="A199" s="2"/>
      <c r="B199" s="2"/>
      <c r="C199" s="2"/>
      <c r="D199" s="2"/>
      <c r="E199" s="2"/>
      <c r="G199" s="2"/>
    </row>
    <row r="200" ht="15.75" customHeight="1">
      <c r="A200" s="2"/>
      <c r="B200" s="2"/>
      <c r="C200" s="2"/>
      <c r="D200" s="2"/>
      <c r="E200" s="2"/>
      <c r="G200" s="2"/>
    </row>
    <row r="201" ht="15.75" customHeight="1">
      <c r="A201" s="2"/>
      <c r="B201" s="2"/>
      <c r="C201" s="2"/>
      <c r="D201" s="2"/>
      <c r="E201" s="2"/>
      <c r="G201" s="2"/>
    </row>
    <row r="202" ht="15.75" customHeight="1">
      <c r="A202" s="2"/>
      <c r="B202" s="2"/>
      <c r="C202" s="2"/>
      <c r="D202" s="2"/>
      <c r="E202" s="2"/>
      <c r="G202" s="2"/>
    </row>
    <row r="203" ht="15.75" customHeight="1">
      <c r="A203" s="2"/>
      <c r="B203" s="2"/>
      <c r="C203" s="2"/>
      <c r="D203" s="2"/>
      <c r="E203" s="2"/>
      <c r="G203" s="2"/>
    </row>
    <row r="204" ht="15.75" customHeight="1">
      <c r="A204" s="2"/>
      <c r="B204" s="2"/>
      <c r="C204" s="2"/>
      <c r="D204" s="2"/>
      <c r="E204" s="2"/>
      <c r="G204" s="2"/>
    </row>
    <row r="205" ht="15.75" customHeight="1">
      <c r="A205" s="2"/>
      <c r="B205" s="2"/>
      <c r="C205" s="2"/>
      <c r="D205" s="2"/>
      <c r="E205" s="2"/>
      <c r="G205" s="2"/>
    </row>
    <row r="206" ht="15.75" customHeight="1">
      <c r="A206" s="2"/>
      <c r="B206" s="2"/>
      <c r="C206" s="2"/>
      <c r="D206" s="2"/>
      <c r="E206" s="2"/>
      <c r="G206" s="2"/>
    </row>
    <row r="207" ht="15.75" customHeight="1">
      <c r="A207" s="2"/>
      <c r="B207" s="2"/>
      <c r="C207" s="2"/>
      <c r="D207" s="2"/>
      <c r="E207" s="2"/>
      <c r="G207" s="2"/>
    </row>
    <row r="208" ht="15.75" customHeight="1">
      <c r="A208" s="2"/>
      <c r="B208" s="2"/>
      <c r="C208" s="2"/>
      <c r="D208" s="2"/>
      <c r="E208" s="2"/>
      <c r="G208" s="2"/>
    </row>
    <row r="209" ht="15.75" customHeight="1">
      <c r="A209" s="2"/>
      <c r="B209" s="2"/>
      <c r="C209" s="2"/>
      <c r="D209" s="2"/>
      <c r="E209" s="2"/>
      <c r="G209" s="2"/>
    </row>
    <row r="210" ht="15.75" customHeight="1">
      <c r="A210" s="2"/>
      <c r="B210" s="2"/>
      <c r="C210" s="2"/>
      <c r="D210" s="2"/>
      <c r="E210" s="2"/>
      <c r="G210" s="2"/>
    </row>
    <row r="211" ht="15.75" customHeight="1">
      <c r="A211" s="2"/>
      <c r="B211" s="2"/>
      <c r="C211" s="2"/>
      <c r="D211" s="2"/>
      <c r="E211" s="2"/>
      <c r="G211" s="2"/>
    </row>
    <row r="212" ht="15.75" customHeight="1">
      <c r="A212" s="2"/>
      <c r="B212" s="2"/>
      <c r="C212" s="2"/>
      <c r="D212" s="2"/>
      <c r="E212" s="2"/>
      <c r="G212" s="2"/>
    </row>
    <row r="213" ht="15.75" customHeight="1">
      <c r="A213" s="2"/>
      <c r="B213" s="2"/>
      <c r="C213" s="2"/>
      <c r="D213" s="2"/>
      <c r="E213" s="2"/>
      <c r="G213" s="2"/>
    </row>
    <row r="214" ht="15.75" customHeight="1">
      <c r="A214" s="2"/>
      <c r="B214" s="2"/>
      <c r="C214" s="2"/>
      <c r="D214" s="2"/>
      <c r="E214" s="2"/>
      <c r="G214" s="2"/>
    </row>
    <row r="215" ht="15.75" customHeight="1">
      <c r="A215" s="2"/>
      <c r="B215" s="2"/>
      <c r="C215" s="2"/>
      <c r="D215" s="2"/>
      <c r="E215" s="2"/>
      <c r="G215" s="2"/>
    </row>
    <row r="216" ht="15.75" customHeight="1">
      <c r="A216" s="2"/>
      <c r="B216" s="2"/>
      <c r="C216" s="2"/>
      <c r="D216" s="2"/>
      <c r="E216" s="2"/>
      <c r="G216" s="2"/>
    </row>
    <row r="217" ht="15.75" customHeight="1">
      <c r="A217" s="2"/>
      <c r="B217" s="2"/>
      <c r="C217" s="2"/>
      <c r="D217" s="2"/>
      <c r="E217" s="2"/>
      <c r="G217" s="2"/>
    </row>
    <row r="218" ht="15.75" customHeight="1">
      <c r="A218" s="2"/>
      <c r="B218" s="2"/>
      <c r="C218" s="2"/>
      <c r="D218" s="2"/>
      <c r="E218" s="2"/>
      <c r="G218" s="2"/>
    </row>
    <row r="219" ht="15.75" customHeight="1">
      <c r="A219" s="2"/>
      <c r="B219" s="2"/>
      <c r="C219" s="2"/>
      <c r="D219" s="2"/>
      <c r="E219" s="2"/>
      <c r="G219" s="2"/>
    </row>
    <row r="220" ht="15.75" customHeight="1">
      <c r="A220" s="2"/>
      <c r="B220" s="2"/>
      <c r="C220" s="2"/>
      <c r="D220" s="2"/>
      <c r="E220" s="2"/>
      <c r="G220" s="2"/>
    </row>
    <row r="221" ht="15.75" customHeight="1">
      <c r="A221" s="2"/>
      <c r="B221" s="2"/>
      <c r="C221" s="2"/>
      <c r="D221" s="2"/>
      <c r="E221" s="2"/>
      <c r="G221" s="2"/>
    </row>
    <row r="222" ht="15.75" customHeight="1">
      <c r="A222" s="2"/>
      <c r="B222" s="2"/>
      <c r="C222" s="2"/>
      <c r="D222" s="2"/>
      <c r="E222" s="2"/>
      <c r="G222" s="2"/>
    </row>
    <row r="223" ht="15.75" customHeight="1">
      <c r="A223" s="2"/>
      <c r="B223" s="2"/>
      <c r="C223" s="2"/>
      <c r="D223" s="2"/>
      <c r="E223" s="2"/>
      <c r="G223" s="2"/>
    </row>
    <row r="224" ht="15.75" customHeight="1">
      <c r="A224" s="2"/>
      <c r="B224" s="2"/>
      <c r="C224" s="2"/>
      <c r="D224" s="2"/>
      <c r="E224" s="2"/>
      <c r="G224" s="2"/>
    </row>
    <row r="225" ht="15.75" customHeight="1">
      <c r="A225" s="2"/>
      <c r="B225" s="2"/>
      <c r="C225" s="2"/>
      <c r="D225" s="2"/>
      <c r="E225" s="2"/>
      <c r="G225" s="2"/>
    </row>
    <row r="226" ht="15.75" customHeight="1">
      <c r="A226" s="2"/>
      <c r="B226" s="2"/>
      <c r="C226" s="2"/>
      <c r="D226" s="2"/>
      <c r="E226" s="2"/>
      <c r="G226" s="2"/>
    </row>
    <row r="227" ht="15.75" customHeight="1">
      <c r="A227" s="2"/>
      <c r="B227" s="2"/>
      <c r="C227" s="2"/>
      <c r="D227" s="2"/>
      <c r="E227" s="2"/>
      <c r="G227" s="2"/>
    </row>
    <row r="228" ht="15.75" customHeight="1">
      <c r="A228" s="2"/>
      <c r="B228" s="2"/>
      <c r="C228" s="2"/>
      <c r="D228" s="2"/>
      <c r="E228" s="2"/>
      <c r="G228" s="2"/>
    </row>
    <row r="229" ht="15.75" customHeight="1">
      <c r="A229" s="2"/>
      <c r="B229" s="2"/>
      <c r="C229" s="2"/>
      <c r="D229" s="2"/>
      <c r="E229" s="2"/>
      <c r="G229" s="2"/>
    </row>
    <row r="230" ht="15.75" customHeight="1">
      <c r="A230" s="2"/>
      <c r="B230" s="2"/>
      <c r="C230" s="2"/>
      <c r="D230" s="2"/>
      <c r="E230" s="2"/>
      <c r="G230" s="2"/>
    </row>
    <row r="231" ht="15.75" customHeight="1">
      <c r="A231" s="2"/>
      <c r="B231" s="2"/>
      <c r="C231" s="2"/>
      <c r="D231" s="2"/>
      <c r="E231" s="2"/>
      <c r="G231" s="2"/>
    </row>
    <row r="232" ht="15.75" customHeight="1">
      <c r="A232" s="2"/>
      <c r="B232" s="2"/>
      <c r="C232" s="2"/>
      <c r="D232" s="2"/>
      <c r="E232" s="2"/>
      <c r="G232" s="2"/>
    </row>
    <row r="233" ht="15.75" customHeight="1">
      <c r="A233" s="2"/>
      <c r="B233" s="2"/>
      <c r="C233" s="2"/>
      <c r="D233" s="2"/>
      <c r="E233" s="2"/>
      <c r="G233" s="2"/>
    </row>
    <row r="234" ht="15.75" customHeight="1">
      <c r="A234" s="2"/>
      <c r="B234" s="2"/>
      <c r="C234" s="2"/>
      <c r="D234" s="2"/>
      <c r="E234" s="2"/>
      <c r="G234" s="2"/>
    </row>
    <row r="235" ht="15.75" customHeight="1">
      <c r="A235" s="2"/>
      <c r="B235" s="2"/>
      <c r="C235" s="2"/>
      <c r="D235" s="2"/>
      <c r="E235" s="2"/>
      <c r="G235" s="2"/>
    </row>
    <row r="236" ht="15.75" customHeight="1">
      <c r="A236" s="2"/>
      <c r="B236" s="2"/>
      <c r="C236" s="2"/>
      <c r="D236" s="2"/>
      <c r="E236" s="2"/>
      <c r="G236" s="2"/>
    </row>
    <row r="237" ht="15.75" customHeight="1">
      <c r="A237" s="2"/>
      <c r="B237" s="2"/>
      <c r="C237" s="2"/>
      <c r="D237" s="2"/>
      <c r="E237" s="2"/>
      <c r="G237" s="2"/>
    </row>
    <row r="238" ht="15.75" customHeight="1">
      <c r="A238" s="2"/>
      <c r="B238" s="2"/>
      <c r="C238" s="2"/>
      <c r="D238" s="2"/>
      <c r="E238" s="2"/>
      <c r="G238" s="2"/>
    </row>
    <row r="239" ht="15.75" customHeight="1">
      <c r="A239" s="2"/>
      <c r="B239" s="2"/>
      <c r="C239" s="2"/>
      <c r="D239" s="2"/>
      <c r="E239" s="2"/>
      <c r="G239" s="2"/>
    </row>
    <row r="240" ht="15.75" customHeight="1">
      <c r="A240" s="2"/>
      <c r="B240" s="2"/>
      <c r="C240" s="2"/>
      <c r="D240" s="2"/>
      <c r="E240" s="2"/>
      <c r="G240" s="2"/>
    </row>
    <row r="241" ht="15.75" customHeight="1">
      <c r="A241" s="2"/>
      <c r="B241" s="2"/>
      <c r="C241" s="2"/>
      <c r="D241" s="2"/>
      <c r="E241" s="2"/>
      <c r="G241" s="2"/>
    </row>
    <row r="242" ht="15.75" customHeight="1">
      <c r="A242" s="2"/>
      <c r="B242" s="2"/>
      <c r="C242" s="2"/>
      <c r="D242" s="2"/>
      <c r="E242" s="2"/>
      <c r="G242" s="2"/>
    </row>
    <row r="243" ht="15.75" customHeight="1">
      <c r="A243" s="2"/>
      <c r="B243" s="2"/>
      <c r="C243" s="2"/>
      <c r="D243" s="2"/>
      <c r="E243" s="2"/>
      <c r="G243" s="2"/>
    </row>
    <row r="244" ht="15.75" customHeight="1">
      <c r="A244" s="2"/>
      <c r="B244" s="2"/>
      <c r="C244" s="2"/>
      <c r="D244" s="2"/>
      <c r="E244" s="2"/>
      <c r="G244" s="2"/>
    </row>
    <row r="245" ht="15.75" customHeight="1">
      <c r="A245" s="2"/>
      <c r="B245" s="2"/>
      <c r="C245" s="2"/>
      <c r="D245" s="2"/>
      <c r="E245" s="2"/>
      <c r="G245" s="2"/>
    </row>
    <row r="246" ht="15.75" customHeight="1">
      <c r="A246" s="2"/>
      <c r="B246" s="2"/>
      <c r="C246" s="2"/>
      <c r="D246" s="2"/>
      <c r="E246" s="2"/>
      <c r="G246" s="2"/>
    </row>
    <row r="247" ht="15.75" customHeight="1">
      <c r="A247" s="2"/>
      <c r="B247" s="2"/>
      <c r="C247" s="2"/>
      <c r="D247" s="2"/>
      <c r="E247" s="2"/>
      <c r="G247" s="2"/>
    </row>
    <row r="248" ht="15.75" customHeight="1">
      <c r="A248" s="2"/>
      <c r="B248" s="2"/>
      <c r="C248" s="2"/>
      <c r="D248" s="2"/>
      <c r="E248" s="2"/>
      <c r="G248" s="2"/>
    </row>
    <row r="249" ht="15.75" customHeight="1">
      <c r="A249" s="2"/>
      <c r="B249" s="2"/>
      <c r="C249" s="2"/>
      <c r="D249" s="2"/>
      <c r="E249" s="2"/>
      <c r="G249" s="2"/>
    </row>
    <row r="250" ht="15.75" customHeight="1">
      <c r="A250" s="2"/>
      <c r="B250" s="2"/>
      <c r="C250" s="2"/>
      <c r="D250" s="2"/>
      <c r="E250" s="2"/>
      <c r="G250" s="2"/>
    </row>
    <row r="251" ht="15.75" customHeight="1">
      <c r="A251" s="2"/>
      <c r="B251" s="2"/>
      <c r="C251" s="2"/>
      <c r="D251" s="2"/>
      <c r="E251" s="2"/>
      <c r="G251" s="2"/>
    </row>
    <row r="252" ht="15.75" customHeight="1">
      <c r="A252" s="2"/>
      <c r="B252" s="2"/>
      <c r="C252" s="2"/>
      <c r="D252" s="2"/>
      <c r="E252" s="2"/>
      <c r="G252" s="2"/>
    </row>
    <row r="253" ht="15.75" customHeight="1">
      <c r="A253" s="2"/>
      <c r="B253" s="2"/>
      <c r="C253" s="2"/>
      <c r="D253" s="2"/>
      <c r="E253" s="2"/>
      <c r="G253" s="2"/>
    </row>
    <row r="254" ht="15.75" customHeight="1">
      <c r="A254" s="2"/>
      <c r="B254" s="2"/>
      <c r="C254" s="2"/>
      <c r="D254" s="2"/>
      <c r="E254" s="2"/>
      <c r="G254" s="2"/>
    </row>
    <row r="255" ht="15.75" customHeight="1">
      <c r="A255" s="2"/>
      <c r="B255" s="2"/>
      <c r="C255" s="2"/>
      <c r="D255" s="2"/>
      <c r="E255" s="2"/>
      <c r="G255" s="2"/>
    </row>
    <row r="256" ht="15.75" customHeight="1">
      <c r="A256" s="2"/>
      <c r="B256" s="2"/>
      <c r="C256" s="2"/>
      <c r="D256" s="2"/>
      <c r="E256" s="2"/>
      <c r="G256" s="2"/>
    </row>
    <row r="257" ht="15.75" customHeight="1">
      <c r="A257" s="2"/>
      <c r="B257" s="2"/>
      <c r="C257" s="2"/>
      <c r="D257" s="2"/>
      <c r="E257" s="2"/>
      <c r="G257" s="2"/>
    </row>
    <row r="258" ht="15.75" customHeight="1">
      <c r="A258" s="2"/>
      <c r="B258" s="2"/>
      <c r="C258" s="2"/>
      <c r="D258" s="2"/>
      <c r="E258" s="2"/>
      <c r="G258" s="2"/>
    </row>
    <row r="259" ht="15.75" customHeight="1">
      <c r="A259" s="2"/>
      <c r="B259" s="2"/>
      <c r="C259" s="2"/>
      <c r="D259" s="2"/>
      <c r="E259" s="2"/>
      <c r="G259" s="2"/>
    </row>
    <row r="260" ht="15.75" customHeight="1">
      <c r="A260" s="2"/>
      <c r="B260" s="2"/>
      <c r="C260" s="2"/>
      <c r="D260" s="2"/>
      <c r="E260" s="2"/>
      <c r="G260" s="2"/>
    </row>
    <row r="261" ht="15.75" customHeight="1">
      <c r="A261" s="2"/>
      <c r="B261" s="2"/>
      <c r="C261" s="2"/>
      <c r="D261" s="2"/>
      <c r="E261" s="2"/>
      <c r="G261" s="2"/>
    </row>
    <row r="262" ht="15.75" customHeight="1">
      <c r="A262" s="2"/>
      <c r="B262" s="2"/>
      <c r="C262" s="2"/>
      <c r="D262" s="2"/>
      <c r="E262" s="2"/>
      <c r="G262" s="2"/>
    </row>
    <row r="263" ht="15.75" customHeight="1">
      <c r="A263" s="2"/>
      <c r="B263" s="2"/>
      <c r="C263" s="2"/>
      <c r="D263" s="2"/>
      <c r="E263" s="2"/>
      <c r="G263" s="2"/>
    </row>
    <row r="264" ht="15.75" customHeight="1">
      <c r="A264" s="2"/>
      <c r="B264" s="2"/>
      <c r="C264" s="2"/>
      <c r="D264" s="2"/>
      <c r="E264" s="2"/>
      <c r="G264" s="2"/>
    </row>
    <row r="265" ht="15.75" customHeight="1">
      <c r="A265" s="2"/>
      <c r="B265" s="2"/>
      <c r="C265" s="2"/>
      <c r="D265" s="2"/>
      <c r="E265" s="2"/>
      <c r="G265" s="2"/>
    </row>
    <row r="266" ht="15.75" customHeight="1">
      <c r="A266" s="2"/>
      <c r="B266" s="2"/>
      <c r="C266" s="2"/>
      <c r="D266" s="2"/>
      <c r="E266" s="2"/>
      <c r="G266" s="2"/>
    </row>
    <row r="267" ht="15.75" customHeight="1">
      <c r="A267" s="2"/>
      <c r="B267" s="2"/>
      <c r="C267" s="2"/>
      <c r="D267" s="2"/>
      <c r="E267" s="2"/>
      <c r="G267" s="2"/>
    </row>
    <row r="268" ht="15.75" customHeight="1">
      <c r="A268" s="2"/>
      <c r="B268" s="2"/>
      <c r="C268" s="2"/>
      <c r="D268" s="2"/>
      <c r="E268" s="2"/>
      <c r="G268" s="2"/>
    </row>
    <row r="269" ht="15.75" customHeight="1">
      <c r="A269" s="2"/>
      <c r="B269" s="2"/>
      <c r="C269" s="2"/>
      <c r="D269" s="2"/>
      <c r="E269" s="2"/>
      <c r="G269" s="2"/>
    </row>
    <row r="270" ht="15.75" customHeight="1">
      <c r="A270" s="2"/>
      <c r="B270" s="2"/>
      <c r="C270" s="2"/>
      <c r="D270" s="2"/>
      <c r="E270" s="2"/>
      <c r="G270" s="2"/>
    </row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3:E3"/>
    <mergeCell ref="B5:E5"/>
    <mergeCell ref="B19:E19"/>
    <mergeCell ref="B21:E21"/>
    <mergeCell ref="B35:E35"/>
    <mergeCell ref="B37:E37"/>
    <mergeCell ref="B51:E51"/>
    <mergeCell ref="B53:E5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"/>
      <c r="B1" s="5" t="s">
        <v>57</v>
      </c>
      <c r="C1" s="5" t="s">
        <v>58</v>
      </c>
      <c r="D1" s="5" t="s">
        <v>59</v>
      </c>
      <c r="E1" s="5" t="s">
        <v>60</v>
      </c>
      <c r="F1" s="6"/>
      <c r="G1" s="2"/>
      <c r="I1" s="7" t="s">
        <v>28</v>
      </c>
      <c r="J1" s="8" t="s">
        <v>29</v>
      </c>
    </row>
    <row r="2">
      <c r="A2" s="41" t="s">
        <v>30</v>
      </c>
      <c r="B2" s="11"/>
      <c r="C2" s="12"/>
      <c r="D2" s="12"/>
      <c r="E2" s="12"/>
      <c r="F2" s="11" t="s">
        <v>31</v>
      </c>
      <c r="G2" s="4" t="s">
        <v>32</v>
      </c>
    </row>
    <row r="3">
      <c r="A3" s="10" t="s">
        <v>33</v>
      </c>
      <c r="B3" s="13">
        <v>2800000.0</v>
      </c>
      <c r="C3" s="14"/>
      <c r="D3" s="14"/>
      <c r="E3" s="15"/>
      <c r="F3" s="11">
        <f>B3</f>
        <v>2800000</v>
      </c>
      <c r="G3" s="16" t="s">
        <v>61</v>
      </c>
    </row>
    <row r="4">
      <c r="A4" s="17" t="s">
        <v>35</v>
      </c>
      <c r="B4" s="18"/>
      <c r="C4" s="18"/>
      <c r="D4" s="18"/>
      <c r="E4" s="18"/>
      <c r="F4" s="19">
        <f t="shared" ref="F4:F15" si="1">SUM(B4:E4)</f>
        <v>0</v>
      </c>
      <c r="G4" s="1"/>
    </row>
    <row r="5">
      <c r="A5" s="20" t="s">
        <v>36</v>
      </c>
      <c r="B5" s="21" t="str">
        <f>IF(G3="Нет", IF(F4/F3&lt;#REF!,#REF!*F4,IF(F4/F3&gt;=#REF!,#REF!*F4,IF(F4/F3&gt;=#REF!,#REF!*F4, IF(F4/F3&gt;=#REF!,#REF!*F4,IF(F4/F3&gt;=#REF!,#REF!*F4, IF(F4/F3&gt;=#REF!,#REF!*F4,#REF!*F4)))))),F4*#REF!)</f>
        <v>#REF!</v>
      </c>
      <c r="C5" s="14"/>
      <c r="D5" s="14"/>
      <c r="E5" s="15"/>
      <c r="F5" s="22" t="str">
        <f t="shared" si="1"/>
        <v>#REF!</v>
      </c>
      <c r="G5" s="2"/>
    </row>
    <row r="6">
      <c r="A6" s="20" t="s">
        <v>37</v>
      </c>
      <c r="B6" s="22">
        <f>IF($G$3="Да",#REF!,'Справочник'!$B$2) </f>
        <v>40000</v>
      </c>
      <c r="C6" s="22">
        <f>IF($G$3="Да",#REF!,'Справочник'!$B$2) </f>
        <v>40000</v>
      </c>
      <c r="D6" s="22">
        <f>IF($G$3="Да",#REF!,'Справочник'!$B$2) </f>
        <v>40000</v>
      </c>
      <c r="E6" s="22">
        <f>IF($G$3="Да",#REF!,'Справочник'!$B$2) </f>
        <v>40000</v>
      </c>
      <c r="F6" s="22">
        <f t="shared" si="1"/>
        <v>160000</v>
      </c>
      <c r="G6" s="2"/>
    </row>
    <row r="7">
      <c r="A7" s="20" t="s">
        <v>38</v>
      </c>
      <c r="B7" s="22">
        <f>IF($G$3="Да",#REF!,'Справочник'!$B$3) </f>
        <v>5000</v>
      </c>
      <c r="C7" s="22">
        <f>IF($G$3="Да",#REF!,'Справочник'!$B$3) </f>
        <v>5000</v>
      </c>
      <c r="D7" s="22">
        <f>IF($G$3="Да",#REF!,'Справочник'!$B$3) </f>
        <v>5000</v>
      </c>
      <c r="E7" s="22">
        <f>IF($G$3="Да",#REF!,'Справочник'!$B$3) </f>
        <v>5000</v>
      </c>
      <c r="F7" s="22">
        <f t="shared" si="1"/>
        <v>20000</v>
      </c>
      <c r="G7" s="2"/>
    </row>
    <row r="8">
      <c r="A8" s="23" t="s">
        <v>39</v>
      </c>
      <c r="B8" s="24" t="str">
        <f>(SUM(#REF!))*'Справочник'!$B6</f>
        <v>#REF!</v>
      </c>
      <c r="C8" s="25" t="str">
        <f>(SUM(#REF!))*'Справочник'!$B6</f>
        <v>#REF!</v>
      </c>
      <c r="D8" s="25" t="str">
        <f>(SUM(#REF!))*'Справочник'!$B6</f>
        <v>#REF!</v>
      </c>
      <c r="E8" s="25" t="str">
        <f>(SUM(#REF!))*'Справочник'!$B6</f>
        <v>#REF!</v>
      </c>
      <c r="F8" s="24" t="str">
        <f t="shared" si="1"/>
        <v>#REF!</v>
      </c>
      <c r="G8" s="2"/>
    </row>
    <row r="9">
      <c r="A9" s="23" t="s">
        <v>40</v>
      </c>
      <c r="B9" s="24" t="str">
        <f>(SUM(#REF!))*'Справочник'!$B7</f>
        <v>#REF!</v>
      </c>
      <c r="C9" s="25" t="str">
        <f>(SUM(#REF!))*'Справочник'!$B7</f>
        <v>#REF!</v>
      </c>
      <c r="D9" s="25" t="str">
        <f>(SUM(#REF!))*'Справочник'!$B7</f>
        <v>#REF!</v>
      </c>
      <c r="E9" s="25" t="str">
        <f>(SUM(#REF!))*'Справочник'!$B7</f>
        <v>#REF!</v>
      </c>
      <c r="F9" s="24" t="str">
        <f t="shared" si="1"/>
        <v>#REF!</v>
      </c>
      <c r="G9" s="2"/>
    </row>
    <row r="10">
      <c r="A10" s="26" t="s">
        <v>41</v>
      </c>
      <c r="B10" s="24" t="str">
        <f>(SUM(#REF!))*'Справочник'!$B8</f>
        <v>#REF!</v>
      </c>
      <c r="C10" s="25" t="str">
        <f>(SUM(#REF!))*'Справочник'!$B8</f>
        <v>#REF!</v>
      </c>
      <c r="D10" s="25" t="str">
        <f>(SUM(#REF!))*'Справочник'!$B8</f>
        <v>#REF!</v>
      </c>
      <c r="E10" s="25" t="str">
        <f>(SUM(#REF!))*'Справочник'!$B8</f>
        <v>#REF!</v>
      </c>
      <c r="F10" s="24" t="str">
        <f t="shared" si="1"/>
        <v>#REF!</v>
      </c>
      <c r="G10" s="2"/>
    </row>
    <row r="11">
      <c r="A11" s="26" t="s">
        <v>42</v>
      </c>
      <c r="B11" s="24" t="str">
        <f>(SUM(#REF!))*'Справочник'!$B9</f>
        <v>#REF!</v>
      </c>
      <c r="C11" s="25" t="str">
        <f>(SUM(#REF!))*'Справочник'!$B9</f>
        <v>#REF!</v>
      </c>
      <c r="D11" s="25" t="str">
        <f>(SUM(#REF!))*'Справочник'!$B9</f>
        <v>#REF!</v>
      </c>
      <c r="E11" s="25" t="str">
        <f>(SUM(#REF!))*'Справочник'!$B9</f>
        <v>#REF!</v>
      </c>
      <c r="F11" s="24" t="str">
        <f t="shared" si="1"/>
        <v>#REF!</v>
      </c>
      <c r="G11" s="2"/>
    </row>
    <row r="12">
      <c r="A12" s="26" t="s">
        <v>43</v>
      </c>
      <c r="B12" s="24" t="str">
        <f>(SUM(#REF!))*'Справочник'!$B10</f>
        <v>#REF!</v>
      </c>
      <c r="C12" s="25" t="str">
        <f>(SUM(#REF!))*'Справочник'!$B10</f>
        <v>#REF!</v>
      </c>
      <c r="D12" s="25" t="str">
        <f>(SUM(#REF!))*'Справочник'!$B10</f>
        <v>#REF!</v>
      </c>
      <c r="E12" s="25" t="str">
        <f>(SUM(#REF!))*'Справочник'!$B10</f>
        <v>#REF!</v>
      </c>
      <c r="F12" s="24" t="str">
        <f t="shared" si="1"/>
        <v>#REF!</v>
      </c>
      <c r="G12" s="2"/>
    </row>
    <row r="13">
      <c r="A13" s="27" t="s">
        <v>44</v>
      </c>
      <c r="B13" s="28" t="str">
        <f t="shared" ref="B13:E13" si="2">SUM(B8:B12)</f>
        <v>#REF!</v>
      </c>
      <c r="C13" s="28" t="str">
        <f t="shared" si="2"/>
        <v>#REF!</v>
      </c>
      <c r="D13" s="28" t="str">
        <f t="shared" si="2"/>
        <v>#REF!</v>
      </c>
      <c r="E13" s="28" t="str">
        <f t="shared" si="2"/>
        <v>#REF!</v>
      </c>
      <c r="F13" s="28" t="str">
        <f t="shared" si="1"/>
        <v>#REF!</v>
      </c>
      <c r="G13" s="2"/>
    </row>
    <row r="14">
      <c r="A14" s="20" t="s">
        <v>45</v>
      </c>
      <c r="B14" s="22" t="str">
        <f t="shared" ref="B14:E14" si="3">B7-B13</f>
        <v>#REF!</v>
      </c>
      <c r="C14" s="22" t="str">
        <f t="shared" si="3"/>
        <v>#REF!</v>
      </c>
      <c r="D14" s="22" t="str">
        <f t="shared" si="3"/>
        <v>#REF!</v>
      </c>
      <c r="E14" s="22" t="str">
        <f t="shared" si="3"/>
        <v>#REF!</v>
      </c>
      <c r="F14" s="22" t="str">
        <f t="shared" si="1"/>
        <v>#REF!</v>
      </c>
      <c r="G14" s="2"/>
    </row>
    <row r="15">
      <c r="A15" s="29" t="s">
        <v>46</v>
      </c>
      <c r="B15" s="22" t="str">
        <f>IF(B14&gt;#REF!,(B29+B45+B61)/('Справочник'!$C$2 -B$69),0)</f>
        <v>#REF!</v>
      </c>
      <c r="C15" s="22" t="str">
        <f>IF(C14&gt;#REF!,(C29+C45+C61)/('Справочник'!$C$2 -C$69),0)</f>
        <v>#REF!</v>
      </c>
      <c r="D15" s="22" t="str">
        <f>IF(D14&gt;#REF!,(D29+D45+D61)/('Справочник'!$C$2 -D$69),0)</f>
        <v>#REF!</v>
      </c>
      <c r="E15" s="22" t="str">
        <f>IF(E14&gt;#REF!,(E29+E45+E61)/('Справочник'!$C$2 -E$69),0)</f>
        <v>#REF!</v>
      </c>
      <c r="F15" s="22" t="str">
        <f t="shared" si="1"/>
        <v>#REF!</v>
      </c>
      <c r="G15" s="2"/>
    </row>
    <row r="16">
      <c r="A16" s="17" t="s">
        <v>47</v>
      </c>
      <c r="B16" s="19" t="str">
        <f t="shared" ref="B16:E16" si="4">B6+B14+B15</f>
        <v>#REF!</v>
      </c>
      <c r="C16" s="19" t="str">
        <f t="shared" si="4"/>
        <v>#REF!</v>
      </c>
      <c r="D16" s="19" t="str">
        <f t="shared" si="4"/>
        <v>#REF!</v>
      </c>
      <c r="E16" s="19" t="str">
        <f t="shared" si="4"/>
        <v>#REF!</v>
      </c>
      <c r="F16" s="19" t="str">
        <f>B5+SUM(B16:E16)</f>
        <v>#REF!</v>
      </c>
      <c r="G16" s="2"/>
    </row>
    <row r="17">
      <c r="A17" s="2"/>
      <c r="B17" s="6"/>
      <c r="C17" s="6"/>
      <c r="D17" s="6"/>
      <c r="E17" s="6"/>
      <c r="F17" s="6"/>
      <c r="G17" s="2"/>
    </row>
    <row r="18">
      <c r="A18" s="41" t="s">
        <v>48</v>
      </c>
      <c r="B18" s="11"/>
      <c r="C18" s="12"/>
      <c r="D18" s="12"/>
      <c r="E18" s="12"/>
      <c r="F18" s="11" t="s">
        <v>31</v>
      </c>
      <c r="G18" s="4" t="s">
        <v>32</v>
      </c>
    </row>
    <row r="19">
      <c r="A19" s="10" t="s">
        <v>33</v>
      </c>
      <c r="B19" s="13">
        <v>1000000.0</v>
      </c>
      <c r="C19" s="14"/>
      <c r="D19" s="14"/>
      <c r="E19" s="15"/>
      <c r="F19" s="11">
        <f>B19</f>
        <v>1000000</v>
      </c>
      <c r="G19" s="16" t="s">
        <v>51</v>
      </c>
    </row>
    <row r="20">
      <c r="A20" s="17" t="s">
        <v>35</v>
      </c>
      <c r="B20" s="18"/>
      <c r="C20" s="18"/>
      <c r="D20" s="18"/>
      <c r="E20" s="18"/>
      <c r="F20" s="19">
        <f t="shared" ref="F20:F31" si="5">SUM(B20:E20)</f>
        <v>0</v>
      </c>
      <c r="G20" s="2"/>
    </row>
    <row r="21" ht="15.75" customHeight="1">
      <c r="A21" s="20" t="s">
        <v>36</v>
      </c>
      <c r="B21" s="21" t="str">
        <f>IF(G19="Нет", IF(F20/F19&lt;#REF!,#REF!*F20,IF(F20/F19&gt;=#REF!,#REF!*F20, IF(F20/F19&gt;=#REF!,#REF!*F20, IF(F20/F19&gt;=#REF!,#REF!*F20,IF(F20/F19&gt;=#REF!,#REF!*F20, IF(F20/F19&gt;=#REF!,#REF!*F20,#REF!*F20)))))), F20*#REF!)</f>
        <v>#REF!</v>
      </c>
      <c r="C21" s="14"/>
      <c r="D21" s="14"/>
      <c r="E21" s="15"/>
      <c r="F21" s="22" t="str">
        <f t="shared" si="5"/>
        <v>#REF!</v>
      </c>
      <c r="G21" s="2"/>
    </row>
    <row r="22" ht="15.75" customHeight="1">
      <c r="A22" s="20" t="s">
        <v>37</v>
      </c>
      <c r="B22" s="22">
        <f>IF($G$19="Да",#REF!,'Справочник'!$B$2) </f>
        <v>40000</v>
      </c>
      <c r="C22" s="22">
        <f>IF($G$19="Да",#REF!,'Справочник'!$B$2) </f>
        <v>40000</v>
      </c>
      <c r="D22" s="22">
        <f>IF($G$19="Да",#REF!,'Справочник'!$B$2) </f>
        <v>40000</v>
      </c>
      <c r="E22" s="22">
        <f>IF($G$19="Да",#REF!,'Справочник'!$B$2) </f>
        <v>40000</v>
      </c>
      <c r="F22" s="22">
        <f t="shared" si="5"/>
        <v>160000</v>
      </c>
      <c r="G22" s="2"/>
    </row>
    <row r="23" ht="15.75" customHeight="1">
      <c r="A23" s="20" t="s">
        <v>38</v>
      </c>
      <c r="B23" s="22">
        <f>IF($G$19="Да",#REF!,'Справочник'!$B$3) </f>
        <v>5000</v>
      </c>
      <c r="C23" s="22">
        <f>IF($G$19="Да",#REF!,'Справочник'!$B$3) </f>
        <v>5000</v>
      </c>
      <c r="D23" s="22">
        <f>IF($G$19="Да",#REF!,'Справочник'!$B$3) </f>
        <v>5000</v>
      </c>
      <c r="E23" s="22">
        <f>IF($G$19="Да",#REF!,'Справочник'!$B$3) </f>
        <v>5000</v>
      </c>
      <c r="F23" s="22">
        <f t="shared" si="5"/>
        <v>20000</v>
      </c>
      <c r="G23" s="2"/>
    </row>
    <row r="24" ht="15.75" customHeight="1">
      <c r="A24" s="23" t="s">
        <v>39</v>
      </c>
      <c r="B24" s="24" t="str">
        <f>(SUM(#REF!))*'Справочник'!$B6</f>
        <v>#REF!</v>
      </c>
      <c r="C24" s="25" t="str">
        <f>(SUM(#REF!))*'Справочник'!$B6</f>
        <v>#REF!</v>
      </c>
      <c r="D24" s="25" t="str">
        <f>(SUM(#REF!))*'Справочник'!$B6</f>
        <v>#REF!</v>
      </c>
      <c r="E24" s="25" t="str">
        <f>(SUM(#REF!))*'Справочник'!$B6</f>
        <v>#REF!</v>
      </c>
      <c r="F24" s="24" t="str">
        <f t="shared" si="5"/>
        <v>#REF!</v>
      </c>
      <c r="G24" s="2"/>
    </row>
    <row r="25" ht="15.75" customHeight="1">
      <c r="A25" s="23" t="s">
        <v>40</v>
      </c>
      <c r="B25" s="24" t="str">
        <f>(SUM(#REF!))*'Справочник'!$B7</f>
        <v>#REF!</v>
      </c>
      <c r="C25" s="25" t="str">
        <f>(SUM(#REF!))*'Справочник'!$B7</f>
        <v>#REF!</v>
      </c>
      <c r="D25" s="25" t="str">
        <f>(SUM(#REF!))*'Справочник'!$B7</f>
        <v>#REF!</v>
      </c>
      <c r="E25" s="25" t="str">
        <f>(SUM(#REF!))*'Справочник'!$B7</f>
        <v>#REF!</v>
      </c>
      <c r="F25" s="24" t="str">
        <f t="shared" si="5"/>
        <v>#REF!</v>
      </c>
      <c r="G25" s="2"/>
    </row>
    <row r="26" ht="15.75" customHeight="1">
      <c r="A26" s="26" t="s">
        <v>41</v>
      </c>
      <c r="B26" s="24" t="str">
        <f>(SUM(#REF!))*'Справочник'!$B8</f>
        <v>#REF!</v>
      </c>
      <c r="C26" s="25" t="str">
        <f>(SUM(#REF!))*'Справочник'!$B8</f>
        <v>#REF!</v>
      </c>
      <c r="D26" s="25" t="str">
        <f>(SUM(#REF!))*'Справочник'!$B8</f>
        <v>#REF!</v>
      </c>
      <c r="E26" s="25" t="str">
        <f>(SUM(#REF!))*'Справочник'!$B8</f>
        <v>#REF!</v>
      </c>
      <c r="F26" s="24" t="str">
        <f t="shared" si="5"/>
        <v>#REF!</v>
      </c>
      <c r="G26" s="2"/>
    </row>
    <row r="27" ht="15.75" customHeight="1">
      <c r="A27" s="26" t="s">
        <v>42</v>
      </c>
      <c r="B27" s="24" t="str">
        <f>(SUM(#REF!))*'Справочник'!$B9</f>
        <v>#REF!</v>
      </c>
      <c r="C27" s="25" t="str">
        <f>(SUM(#REF!))*'Справочник'!$B9</f>
        <v>#REF!</v>
      </c>
      <c r="D27" s="25" t="str">
        <f>(SUM(#REF!))*'Справочник'!$B9</f>
        <v>#REF!</v>
      </c>
      <c r="E27" s="25" t="str">
        <f>(SUM(#REF!))*'Справочник'!$B9</f>
        <v>#REF!</v>
      </c>
      <c r="F27" s="24" t="str">
        <f t="shared" si="5"/>
        <v>#REF!</v>
      </c>
      <c r="G27" s="2"/>
    </row>
    <row r="28" ht="15.75" customHeight="1">
      <c r="A28" s="26" t="s">
        <v>43</v>
      </c>
      <c r="B28" s="24" t="str">
        <f>(SUM(#REF!))*'Справочник'!$B10</f>
        <v>#REF!</v>
      </c>
      <c r="C28" s="25" t="str">
        <f>(SUM(#REF!))*'Справочник'!$B10</f>
        <v>#REF!</v>
      </c>
      <c r="D28" s="25" t="str">
        <f>(SUM(#REF!))*'Справочник'!$B10</f>
        <v>#REF!</v>
      </c>
      <c r="E28" s="25" t="str">
        <f>(SUM(#REF!))*'Справочник'!$B10</f>
        <v>#REF!</v>
      </c>
      <c r="F28" s="24" t="str">
        <f t="shared" si="5"/>
        <v>#REF!</v>
      </c>
      <c r="G28" s="2"/>
    </row>
    <row r="29" ht="15.75" customHeight="1">
      <c r="A29" s="31" t="s">
        <v>49</v>
      </c>
      <c r="B29" s="28" t="str">
        <f t="shared" ref="B29:E29" si="6">SUM(B24:B28)</f>
        <v>#REF!</v>
      </c>
      <c r="C29" s="28" t="str">
        <f t="shared" si="6"/>
        <v>#REF!</v>
      </c>
      <c r="D29" s="28" t="str">
        <f t="shared" si="6"/>
        <v>#REF!</v>
      </c>
      <c r="E29" s="28" t="str">
        <f t="shared" si="6"/>
        <v>#REF!</v>
      </c>
      <c r="F29" s="28" t="str">
        <f t="shared" si="5"/>
        <v>#REF!</v>
      </c>
      <c r="G29" s="2"/>
    </row>
    <row r="30" ht="15.75" customHeight="1">
      <c r="A30" s="32" t="s">
        <v>45</v>
      </c>
      <c r="B30" s="22" t="str">
        <f t="shared" ref="B30:E30" si="7">B23-B29</f>
        <v>#REF!</v>
      </c>
      <c r="C30" s="22" t="str">
        <f t="shared" si="7"/>
        <v>#REF!</v>
      </c>
      <c r="D30" s="22" t="str">
        <f t="shared" si="7"/>
        <v>#REF!</v>
      </c>
      <c r="E30" s="22" t="str">
        <f t="shared" si="7"/>
        <v>#REF!</v>
      </c>
      <c r="F30" s="22" t="str">
        <f t="shared" si="5"/>
        <v>#REF!</v>
      </c>
      <c r="G30" s="2"/>
    </row>
    <row r="31" ht="15.75" customHeight="1">
      <c r="A31" s="29" t="s">
        <v>46</v>
      </c>
      <c r="B31" s="22" t="str">
        <f>IF(B30&gt;#REF!,(B13+B61+B45)/('Справочник'!$C$2 -B$69),0)</f>
        <v>#REF!</v>
      </c>
      <c r="C31" s="22" t="str">
        <f>IF(C30&gt;#REF!,(C13+C61+C45)/('Справочник'!$C$2 -C$69),0)</f>
        <v>#REF!</v>
      </c>
      <c r="D31" s="22" t="str">
        <f>IF(D30&gt;#REF!,(D13+D61+D45)/('Справочник'!$C$2 -D$69),0)</f>
        <v>#REF!</v>
      </c>
      <c r="E31" s="22" t="str">
        <f>IF(E30&gt;#REF!,(E13+E61+E45)/('Справочник'!$C$2 -E$69),0)</f>
        <v>#REF!</v>
      </c>
      <c r="F31" s="22" t="str">
        <f t="shared" si="5"/>
        <v>#REF!</v>
      </c>
      <c r="G31" s="2"/>
    </row>
    <row r="32" ht="15.75" customHeight="1">
      <c r="A32" s="33" t="s">
        <v>47</v>
      </c>
      <c r="B32" s="19" t="str">
        <f t="shared" ref="B32:E32" si="8">B22+B30+B31</f>
        <v>#REF!</v>
      </c>
      <c r="C32" s="19" t="str">
        <f t="shared" si="8"/>
        <v>#REF!</v>
      </c>
      <c r="D32" s="19" t="str">
        <f t="shared" si="8"/>
        <v>#REF!</v>
      </c>
      <c r="E32" s="19" t="str">
        <f t="shared" si="8"/>
        <v>#REF!</v>
      </c>
      <c r="F32" s="19" t="str">
        <f>B21+SUM(B32:E32)</f>
        <v>#REF!</v>
      </c>
      <c r="G32" s="2"/>
    </row>
    <row r="33" ht="15.75" customHeight="1">
      <c r="A33" s="2"/>
      <c r="B33" s="6"/>
      <c r="C33" s="6"/>
      <c r="D33" s="6"/>
      <c r="E33" s="6"/>
      <c r="F33" s="6"/>
      <c r="G33" s="2"/>
    </row>
    <row r="34" ht="15.75" customHeight="1">
      <c r="A34" s="41" t="s">
        <v>62</v>
      </c>
      <c r="B34" s="11"/>
      <c r="C34" s="12"/>
      <c r="D34" s="12"/>
      <c r="E34" s="12"/>
      <c r="F34" s="11" t="s">
        <v>31</v>
      </c>
      <c r="G34" s="4" t="s">
        <v>32</v>
      </c>
    </row>
    <row r="35" ht="15.75" customHeight="1">
      <c r="A35" s="10" t="s">
        <v>33</v>
      </c>
      <c r="B35" s="13">
        <v>1000000.0</v>
      </c>
      <c r="C35" s="14"/>
      <c r="D35" s="14"/>
      <c r="E35" s="15"/>
      <c r="F35" s="11">
        <f>B35</f>
        <v>1000000</v>
      </c>
      <c r="G35" s="16" t="s">
        <v>51</v>
      </c>
    </row>
    <row r="36" ht="15.75" customHeight="1">
      <c r="A36" s="17" t="s">
        <v>35</v>
      </c>
      <c r="B36" s="18"/>
      <c r="C36" s="18"/>
      <c r="D36" s="18"/>
      <c r="E36" s="18"/>
      <c r="F36" s="19">
        <f t="shared" ref="F36:F47" si="9">SUM(B36:E36)</f>
        <v>0</v>
      </c>
      <c r="G36" s="2"/>
    </row>
    <row r="37" ht="15.75" customHeight="1">
      <c r="A37" s="20" t="s">
        <v>36</v>
      </c>
      <c r="B37" s="21" t="str">
        <f>IF(G35="Нет", IF(F36/F35&lt;#REF!,#REF!*F36,IF(F36/F35&gt;=#REF!,#REF!*F36, IF(F36/F35&gt;=#REF!,#REF!*F36, IF(F36/F35&gt;=#REF!,#REF!*F36,IF(F36/F35&gt;=#REF!,#REF!*F36, IF(F36/F35&gt;=#REF!,#REF!*F36,#REF!*F36)))))),F36*#REF!)</f>
        <v>#REF!</v>
      </c>
      <c r="C37" s="14"/>
      <c r="D37" s="14"/>
      <c r="E37" s="15"/>
      <c r="F37" s="22" t="str">
        <f t="shared" si="9"/>
        <v>#REF!</v>
      </c>
      <c r="G37" s="2"/>
    </row>
    <row r="38" ht="15.75" customHeight="1">
      <c r="A38" s="32" t="s">
        <v>37</v>
      </c>
      <c r="B38" s="22">
        <f>IF($G$35="Да",#REF!,'Справочник'!$B$2) </f>
        <v>40000</v>
      </c>
      <c r="C38" s="22">
        <f>IF($G$35="Да",#REF!,'Справочник'!$B$2) </f>
        <v>40000</v>
      </c>
      <c r="D38" s="22">
        <f>IF($G$35="Да",#REF!,'Справочник'!$B$2) </f>
        <v>40000</v>
      </c>
      <c r="E38" s="22">
        <f>IF($G$35="Да",#REF!,'Справочник'!$B$2) </f>
        <v>40000</v>
      </c>
      <c r="F38" s="22">
        <f t="shared" si="9"/>
        <v>160000</v>
      </c>
      <c r="G38" s="2"/>
    </row>
    <row r="39" ht="15.75" customHeight="1">
      <c r="A39" s="32" t="s">
        <v>52</v>
      </c>
      <c r="B39" s="22">
        <f>IF($G$35="Да",#REF!,'Справочник'!$B$3) </f>
        <v>5000</v>
      </c>
      <c r="C39" s="22">
        <f>IF($G$35="Да",#REF!,'Справочник'!$B$3) </f>
        <v>5000</v>
      </c>
      <c r="D39" s="22">
        <f>IF($G$35="Да",#REF!,'Справочник'!$B$3) </f>
        <v>5000</v>
      </c>
      <c r="E39" s="22">
        <f>IF($G$35="Да",#REF!,'Справочник'!$B$3) </f>
        <v>5000</v>
      </c>
      <c r="F39" s="22">
        <f t="shared" si="9"/>
        <v>20000</v>
      </c>
      <c r="G39" s="2"/>
    </row>
    <row r="40" ht="15.75" customHeight="1">
      <c r="A40" s="23" t="s">
        <v>39</v>
      </c>
      <c r="B40" s="24" t="str">
        <f>(SUM(#REF!))*'Справочник'!$B6</f>
        <v>#REF!</v>
      </c>
      <c r="C40" s="25" t="str">
        <f>(SUM(#REF!))*'Справочник'!$B6</f>
        <v>#REF!</v>
      </c>
      <c r="D40" s="25" t="str">
        <f>(SUM(#REF!))*'Справочник'!$B6</f>
        <v>#REF!</v>
      </c>
      <c r="E40" s="25" t="str">
        <f>(SUM(#REF!))*'Справочник'!$B6</f>
        <v>#REF!</v>
      </c>
      <c r="F40" s="24" t="str">
        <f t="shared" si="9"/>
        <v>#REF!</v>
      </c>
      <c r="G40" s="2"/>
    </row>
    <row r="41" ht="15.75" customHeight="1">
      <c r="A41" s="23" t="s">
        <v>40</v>
      </c>
      <c r="B41" s="24" t="str">
        <f>(SUM(#REF!))*'Справочник'!$B7</f>
        <v>#REF!</v>
      </c>
      <c r="C41" s="25" t="str">
        <f>(SUM(#REF!))*'Справочник'!$B7</f>
        <v>#REF!</v>
      </c>
      <c r="D41" s="25" t="str">
        <f>(SUM(#REF!))*'Справочник'!$B7</f>
        <v>#REF!</v>
      </c>
      <c r="E41" s="25" t="str">
        <f>(SUM(#REF!))*'Справочник'!$B7</f>
        <v>#REF!</v>
      </c>
      <c r="F41" s="24" t="str">
        <f t="shared" si="9"/>
        <v>#REF!</v>
      </c>
      <c r="G41" s="2"/>
    </row>
    <row r="42" ht="15.75" customHeight="1">
      <c r="A42" s="26" t="s">
        <v>41</v>
      </c>
      <c r="B42" s="24" t="str">
        <f>(SUM(#REF!))*'Справочник'!$B8</f>
        <v>#REF!</v>
      </c>
      <c r="C42" s="25" t="str">
        <f>(SUM(#REF!))*'Справочник'!$B8</f>
        <v>#REF!</v>
      </c>
      <c r="D42" s="25" t="str">
        <f>(SUM(#REF!))*'Справочник'!$B8</f>
        <v>#REF!</v>
      </c>
      <c r="E42" s="25" t="str">
        <f>(SUM(#REF!))*'Справочник'!$B8</f>
        <v>#REF!</v>
      </c>
      <c r="F42" s="24" t="str">
        <f t="shared" si="9"/>
        <v>#REF!</v>
      </c>
      <c r="G42" s="2"/>
    </row>
    <row r="43" ht="15.75" customHeight="1">
      <c r="A43" s="26" t="s">
        <v>42</v>
      </c>
      <c r="B43" s="24" t="str">
        <f>(SUM(#REF!))*'Справочник'!$B9</f>
        <v>#REF!</v>
      </c>
      <c r="C43" s="25" t="str">
        <f>(SUM(#REF!))*'Справочник'!$B9</f>
        <v>#REF!</v>
      </c>
      <c r="D43" s="25" t="str">
        <f>(SUM(#REF!))*'Справочник'!$B9</f>
        <v>#REF!</v>
      </c>
      <c r="E43" s="25" t="str">
        <f>(SUM(#REF!))*'Справочник'!$B9</f>
        <v>#REF!</v>
      </c>
      <c r="F43" s="24" t="str">
        <f t="shared" si="9"/>
        <v>#REF!</v>
      </c>
      <c r="G43" s="2"/>
    </row>
    <row r="44" ht="15.75" customHeight="1">
      <c r="A44" s="26" t="s">
        <v>43</v>
      </c>
      <c r="B44" s="24" t="str">
        <f>(SUM(#REF!))*'Справочник'!$B10</f>
        <v>#REF!</v>
      </c>
      <c r="C44" s="25" t="str">
        <f>(SUM(#REF!))*'Справочник'!$B10</f>
        <v>#REF!</v>
      </c>
      <c r="D44" s="25" t="str">
        <f>(SUM(#REF!))*'Справочник'!$B10</f>
        <v>#REF!</v>
      </c>
      <c r="E44" s="25" t="str">
        <f>(SUM(#REF!))*'Справочник'!$B10</f>
        <v>#REF!</v>
      </c>
      <c r="F44" s="24" t="str">
        <f t="shared" si="9"/>
        <v>#REF!</v>
      </c>
      <c r="G44" s="2"/>
    </row>
    <row r="45" ht="15.75" customHeight="1">
      <c r="A45" s="31" t="s">
        <v>49</v>
      </c>
      <c r="B45" s="28" t="str">
        <f t="shared" ref="B45:E45" si="10">SUM(B40:B44)</f>
        <v>#REF!</v>
      </c>
      <c r="C45" s="28" t="str">
        <f t="shared" si="10"/>
        <v>#REF!</v>
      </c>
      <c r="D45" s="28" t="str">
        <f t="shared" si="10"/>
        <v>#REF!</v>
      </c>
      <c r="E45" s="28" t="str">
        <f t="shared" si="10"/>
        <v>#REF!</v>
      </c>
      <c r="F45" s="28" t="str">
        <f t="shared" si="9"/>
        <v>#REF!</v>
      </c>
      <c r="G45" s="2"/>
    </row>
    <row r="46" ht="15.75" customHeight="1">
      <c r="A46" s="32" t="s">
        <v>45</v>
      </c>
      <c r="B46" s="22" t="str">
        <f t="shared" ref="B46:E46" si="11">B39-B45</f>
        <v>#REF!</v>
      </c>
      <c r="C46" s="22" t="str">
        <f t="shared" si="11"/>
        <v>#REF!</v>
      </c>
      <c r="D46" s="22" t="str">
        <f t="shared" si="11"/>
        <v>#REF!</v>
      </c>
      <c r="E46" s="22" t="str">
        <f t="shared" si="11"/>
        <v>#REF!</v>
      </c>
      <c r="F46" s="22" t="str">
        <f t="shared" si="9"/>
        <v>#REF!</v>
      </c>
      <c r="G46" s="2"/>
    </row>
    <row r="47" ht="15.75" customHeight="1">
      <c r="A47" s="29" t="s">
        <v>46</v>
      </c>
      <c r="B47" s="22" t="str">
        <f>IF(B46&gt;#REF!,(B13+B29+B61)/('Справочник'!$C$2 -B$69),0)</f>
        <v>#REF!</v>
      </c>
      <c r="C47" s="22" t="str">
        <f>IF(C46&gt;#REF!,(C13+C29+C61)/('Справочник'!$C$2 -C$69),0)</f>
        <v>#REF!</v>
      </c>
      <c r="D47" s="22" t="str">
        <f>IF(D46&gt;#REF!,(D13+D29+D61)/('Справочник'!$C$2 -D$69),0)</f>
        <v>#REF!</v>
      </c>
      <c r="E47" s="22" t="str">
        <f>IF(E46&gt;#REF!,(E13+E29+E61)/('Справочник'!$C$2 -E$69),0)</f>
        <v>#REF!</v>
      </c>
      <c r="F47" s="22" t="str">
        <f t="shared" si="9"/>
        <v>#REF!</v>
      </c>
      <c r="G47" s="2"/>
    </row>
    <row r="48" ht="15.75" customHeight="1">
      <c r="A48" s="33" t="s">
        <v>47</v>
      </c>
      <c r="B48" s="19" t="str">
        <f t="shared" ref="B48:E48" si="12">B38+B46+B47</f>
        <v>#REF!</v>
      </c>
      <c r="C48" s="19" t="str">
        <f t="shared" si="12"/>
        <v>#REF!</v>
      </c>
      <c r="D48" s="19" t="str">
        <f t="shared" si="12"/>
        <v>#REF!</v>
      </c>
      <c r="E48" s="19" t="str">
        <f t="shared" si="12"/>
        <v>#REF!</v>
      </c>
      <c r="F48" s="19" t="str">
        <f>SUM(B48:E48)+B37</f>
        <v>#REF!</v>
      </c>
      <c r="G48" s="2"/>
    </row>
    <row r="49" ht="15.75" customHeight="1">
      <c r="A49" s="2"/>
      <c r="B49" s="6"/>
      <c r="C49" s="6"/>
      <c r="D49" s="6"/>
      <c r="E49" s="6"/>
      <c r="F49" s="6"/>
      <c r="G49" s="2"/>
    </row>
    <row r="50" ht="15.75" customHeight="1">
      <c r="A50" s="20" t="s">
        <v>53</v>
      </c>
      <c r="B50" s="11"/>
      <c r="C50" s="12"/>
      <c r="D50" s="12"/>
      <c r="E50" s="12"/>
      <c r="F50" s="11" t="s">
        <v>31</v>
      </c>
      <c r="G50" s="4" t="s">
        <v>32</v>
      </c>
    </row>
    <row r="51" ht="15.75" customHeight="1">
      <c r="A51" s="34" t="s">
        <v>33</v>
      </c>
      <c r="B51" s="13">
        <v>1000000.0</v>
      </c>
      <c r="C51" s="14"/>
      <c r="D51" s="14"/>
      <c r="E51" s="15"/>
      <c r="F51" s="11">
        <f>B51</f>
        <v>1000000</v>
      </c>
      <c r="G51" s="16" t="s">
        <v>34</v>
      </c>
    </row>
    <row r="52" ht="15.75" customHeight="1">
      <c r="A52" s="17" t="s">
        <v>35</v>
      </c>
      <c r="B52" s="18"/>
      <c r="C52" s="18"/>
      <c r="D52" s="18"/>
      <c r="E52" s="18"/>
      <c r="F52" s="19">
        <f t="shared" ref="F52:F63" si="13">SUM(B52:E52)</f>
        <v>0</v>
      </c>
      <c r="G52" s="2"/>
    </row>
    <row r="53" ht="15.75" customHeight="1">
      <c r="A53" s="20" t="s">
        <v>36</v>
      </c>
      <c r="B53" s="21" t="str">
        <f>IF(G51="Нет", IF(F52/F51&lt;#REF!,#REF!*F52,IF(F52/F51&gt;=#REF!,#REF!*F52, IF(F52/F51&gt;=#REF!,#REF!*F52, IF(F52/F51&gt;=#REF!,#REF!*F52,IF(F52/F51&gt;=#REF!,#REF!*F52, IF(F52/F51&gt;=#REF!,#REF!*F52,#REF!*F52)))))),F52*#REF!)</f>
        <v>#REF!</v>
      </c>
      <c r="C53" s="14"/>
      <c r="D53" s="14"/>
      <c r="E53" s="15"/>
      <c r="F53" s="22" t="str">
        <f t="shared" si="13"/>
        <v>#REF!</v>
      </c>
      <c r="G53" s="2"/>
    </row>
    <row r="54" ht="15.75" customHeight="1">
      <c r="A54" s="32" t="s">
        <v>37</v>
      </c>
      <c r="B54" s="22" t="str">
        <f>IF($G$51="Да",#REF!,'Справочник'!$B$2) </f>
        <v>#REF!</v>
      </c>
      <c r="C54" s="22" t="str">
        <f>IF($G$51="Да",#REF!,'Справочник'!$B$2) </f>
        <v>#REF!</v>
      </c>
      <c r="D54" s="22" t="str">
        <f>IF($G$51="Да",#REF!,'Справочник'!$B$2) </f>
        <v>#REF!</v>
      </c>
      <c r="E54" s="22" t="str">
        <f>IF($G$51="Да",#REF!,'Справочник'!$B$2) </f>
        <v>#REF!</v>
      </c>
      <c r="F54" s="22" t="str">
        <f t="shared" si="13"/>
        <v>#REF!</v>
      </c>
      <c r="G54" s="2"/>
    </row>
    <row r="55" ht="15.75" customHeight="1">
      <c r="A55" s="32" t="s">
        <v>52</v>
      </c>
      <c r="B55" s="22" t="str">
        <f>IF($G$51="Да",#REF!,'Справочник'!$B$3) </f>
        <v>#REF!</v>
      </c>
      <c r="C55" s="22" t="str">
        <f>IF($G$51="Да",#REF!,'Справочник'!$B$3) </f>
        <v>#REF!</v>
      </c>
      <c r="D55" s="22" t="str">
        <f>IF($G$51="Да",#REF!,'Справочник'!$B$3) </f>
        <v>#REF!</v>
      </c>
      <c r="E55" s="22" t="str">
        <f>IF($G$51="Да",#REF!,'Справочник'!$B$3) </f>
        <v>#REF!</v>
      </c>
      <c r="F55" s="22" t="str">
        <f t="shared" si="13"/>
        <v>#REF!</v>
      </c>
      <c r="G55" s="2"/>
    </row>
    <row r="56" ht="15.75" customHeight="1">
      <c r="A56" s="23" t="s">
        <v>39</v>
      </c>
      <c r="B56" s="25" t="str">
        <f>(SUM(#REF!))*'Справочник'!$B6</f>
        <v>#REF!</v>
      </c>
      <c r="C56" s="25" t="str">
        <f>(SUM(#REF!))*'Справочник'!$B6</f>
        <v>#REF!</v>
      </c>
      <c r="D56" s="24" t="str">
        <f>(SUM(#REF!))*'Справочник'!$B6</f>
        <v>#REF!</v>
      </c>
      <c r="E56" s="25" t="str">
        <f>(SUM(#REF!))*'Справочник'!$B6</f>
        <v>#REF!</v>
      </c>
      <c r="F56" s="24" t="str">
        <f t="shared" si="13"/>
        <v>#REF!</v>
      </c>
      <c r="G56" s="2"/>
    </row>
    <row r="57" ht="15.75" customHeight="1">
      <c r="A57" s="23" t="s">
        <v>40</v>
      </c>
      <c r="B57" s="25" t="str">
        <f>(SUM(#REF!))*'Справочник'!$B7</f>
        <v>#REF!</v>
      </c>
      <c r="C57" s="25" t="str">
        <f>(SUM(#REF!))*'Справочник'!$B7</f>
        <v>#REF!</v>
      </c>
      <c r="D57" s="24" t="str">
        <f>(SUM(#REF!))*'Справочник'!$B7</f>
        <v>#REF!</v>
      </c>
      <c r="E57" s="25" t="str">
        <f>(SUM(#REF!))*'Справочник'!$B7</f>
        <v>#REF!</v>
      </c>
      <c r="F57" s="24" t="str">
        <f t="shared" si="13"/>
        <v>#REF!</v>
      </c>
      <c r="G57" s="2"/>
    </row>
    <row r="58" ht="15.75" customHeight="1">
      <c r="A58" s="26" t="s">
        <v>41</v>
      </c>
      <c r="B58" s="25" t="str">
        <f>(SUM(#REF!))*'Справочник'!$B8</f>
        <v>#REF!</v>
      </c>
      <c r="C58" s="25" t="str">
        <f>(SUM(#REF!))*'Справочник'!$B8</f>
        <v>#REF!</v>
      </c>
      <c r="D58" s="24" t="str">
        <f>(SUM(#REF!))*'Справочник'!$B8</f>
        <v>#REF!</v>
      </c>
      <c r="E58" s="25" t="str">
        <f>(SUM(#REF!))*'Справочник'!$B8</f>
        <v>#REF!</v>
      </c>
      <c r="F58" s="24" t="str">
        <f t="shared" si="13"/>
        <v>#REF!</v>
      </c>
      <c r="G58" s="2"/>
    </row>
    <row r="59" ht="15.75" customHeight="1">
      <c r="A59" s="26" t="s">
        <v>42</v>
      </c>
      <c r="B59" s="25" t="str">
        <f>(SUM(#REF!))*'Справочник'!$B9</f>
        <v>#REF!</v>
      </c>
      <c r="C59" s="25" t="str">
        <f>(SUM(#REF!))*'Справочник'!$B9</f>
        <v>#REF!</v>
      </c>
      <c r="D59" s="24" t="str">
        <f>(SUM(#REF!))*'Справочник'!$B9</f>
        <v>#REF!</v>
      </c>
      <c r="E59" s="25" t="str">
        <f>(SUM(#REF!))*'Справочник'!$B9</f>
        <v>#REF!</v>
      </c>
      <c r="F59" s="24" t="str">
        <f t="shared" si="13"/>
        <v>#REF!</v>
      </c>
      <c r="G59" s="2"/>
    </row>
    <row r="60" ht="15.75" customHeight="1">
      <c r="A60" s="26" t="s">
        <v>43</v>
      </c>
      <c r="B60" s="25" t="str">
        <f>(SUM(#REF!))*'Справочник'!$B10</f>
        <v>#REF!</v>
      </c>
      <c r="C60" s="25" t="str">
        <f>(SUM(#REF!))*'Справочник'!$B10</f>
        <v>#REF!</v>
      </c>
      <c r="D60" s="24" t="str">
        <f>(SUM(#REF!))*'Справочник'!$B10</f>
        <v>#REF!</v>
      </c>
      <c r="E60" s="25" t="str">
        <f>(SUM(#REF!))*'Справочник'!$B10</f>
        <v>#REF!</v>
      </c>
      <c r="F60" s="24" t="str">
        <f t="shared" si="13"/>
        <v>#REF!</v>
      </c>
      <c r="G60" s="2"/>
    </row>
    <row r="61" ht="15.75" customHeight="1">
      <c r="A61" s="31" t="s">
        <v>49</v>
      </c>
      <c r="B61" s="28" t="str">
        <f t="shared" ref="B61:E61" si="14">SUM(B56:B60)</f>
        <v>#REF!</v>
      </c>
      <c r="C61" s="28" t="str">
        <f t="shared" si="14"/>
        <v>#REF!</v>
      </c>
      <c r="D61" s="28" t="str">
        <f t="shared" si="14"/>
        <v>#REF!</v>
      </c>
      <c r="E61" s="28" t="str">
        <f t="shared" si="14"/>
        <v>#REF!</v>
      </c>
      <c r="F61" s="28" t="str">
        <f t="shared" si="13"/>
        <v>#REF!</v>
      </c>
      <c r="G61" s="2"/>
    </row>
    <row r="62" ht="15.75" customHeight="1">
      <c r="A62" s="32" t="s">
        <v>45</v>
      </c>
      <c r="B62" s="22" t="str">
        <f t="shared" ref="B62:E62" si="15">B55-B61</f>
        <v>#REF!</v>
      </c>
      <c r="C62" s="22" t="str">
        <f t="shared" si="15"/>
        <v>#REF!</v>
      </c>
      <c r="D62" s="22" t="str">
        <f t="shared" si="15"/>
        <v>#REF!</v>
      </c>
      <c r="E62" s="22" t="str">
        <f t="shared" si="15"/>
        <v>#REF!</v>
      </c>
      <c r="F62" s="22" t="str">
        <f t="shared" si="13"/>
        <v>#REF!</v>
      </c>
      <c r="G62" s="2"/>
    </row>
    <row r="63" ht="15.75" customHeight="1">
      <c r="A63" s="29" t="s">
        <v>46</v>
      </c>
      <c r="B63" s="22" t="str">
        <f>IF(B62&gt;#REF!,(B13+B29+B45)/('Справочник'!$C$2 -B$69),0)</f>
        <v>#REF!</v>
      </c>
      <c r="C63" s="22" t="str">
        <f>IF(C62&gt;#REF!,(C13+C29+C45)/('Справочник'!$C$2 -C$69),0)</f>
        <v>#REF!</v>
      </c>
      <c r="D63" s="22" t="str">
        <f>IF(D62&gt;#REF!,(D13+D29+D45)/('Справочник'!$C$2 -D$69),0)</f>
        <v>#REF!</v>
      </c>
      <c r="E63" s="22" t="str">
        <f>IF(E62&gt;#REF!,(E13+E29+E45)/('Справочник'!$C$2 -E$69),0)</f>
        <v>#REF!</v>
      </c>
      <c r="F63" s="22" t="str">
        <f t="shared" si="13"/>
        <v>#REF!</v>
      </c>
      <c r="G63" s="2"/>
    </row>
    <row r="64" ht="15.75" customHeight="1">
      <c r="A64" s="33" t="s">
        <v>47</v>
      </c>
      <c r="B64" s="19" t="str">
        <f t="shared" ref="B64:E64" si="16">B54+B55+B63</f>
        <v>#REF!</v>
      </c>
      <c r="C64" s="19" t="str">
        <f t="shared" si="16"/>
        <v>#REF!</v>
      </c>
      <c r="D64" s="19" t="str">
        <f t="shared" si="16"/>
        <v>#REF!</v>
      </c>
      <c r="E64" s="19" t="str">
        <f t="shared" si="16"/>
        <v>#REF!</v>
      </c>
      <c r="F64" s="19" t="str">
        <f>SUM(B64:E64)+B53</f>
        <v>#REF!</v>
      </c>
      <c r="G64" s="2"/>
      <c r="H64" s="4"/>
    </row>
    <row r="65" ht="15.75" customHeight="1">
      <c r="A65" s="2"/>
      <c r="B65" s="35"/>
      <c r="C65" s="6"/>
      <c r="D65" s="6"/>
      <c r="E65" s="6"/>
      <c r="F65" s="6"/>
      <c r="G65" s="2"/>
    </row>
    <row r="66" ht="15.75" customHeight="1">
      <c r="A66" s="2"/>
      <c r="B66" s="6"/>
      <c r="C66" s="6"/>
      <c r="D66" s="6"/>
      <c r="E66" s="6"/>
      <c r="F66" s="6"/>
      <c r="G66" s="2"/>
    </row>
    <row r="67" ht="15.75" customHeight="1">
      <c r="A67" s="2"/>
      <c r="B67" s="6"/>
      <c r="C67" s="6"/>
      <c r="D67" s="6"/>
      <c r="E67" s="6"/>
      <c r="F67" s="6"/>
      <c r="G67" s="2"/>
    </row>
    <row r="68" ht="15.75" customHeight="1">
      <c r="A68" s="36" t="s">
        <v>54</v>
      </c>
      <c r="B68" s="5" t="s">
        <v>63</v>
      </c>
      <c r="C68" s="5" t="s">
        <v>64</v>
      </c>
      <c r="D68" s="5" t="s">
        <v>65</v>
      </c>
      <c r="E68" s="5" t="s">
        <v>66</v>
      </c>
      <c r="F68" s="6"/>
      <c r="G68" s="2"/>
    </row>
    <row r="69" ht="15.75" customHeight="1">
      <c r="A69" s="37" t="s">
        <v>55</v>
      </c>
      <c r="B69" s="38" t="str">
        <f t="shared" ref="B69:E69" si="17">IF(B14&gt;#REF!,0,1)+IF(B30&gt;#REF!,0,1)+IF(B46&gt;#REF!,0,1)+IF(B62&gt;#REF!,0,1)</f>
        <v>#REF!</v>
      </c>
      <c r="C69" s="38" t="str">
        <f t="shared" si="17"/>
        <v>#REF!</v>
      </c>
      <c r="D69" s="38" t="str">
        <f t="shared" si="17"/>
        <v>#REF!</v>
      </c>
      <c r="E69" s="38" t="str">
        <f t="shared" si="17"/>
        <v>#REF!</v>
      </c>
      <c r="F69" s="6"/>
      <c r="G69" s="2"/>
    </row>
    <row r="70" ht="15.75" customHeight="1">
      <c r="A70" s="39" t="s">
        <v>56</v>
      </c>
      <c r="B70" s="40">
        <f t="shared" ref="B70:E70" si="18">B4+B20+B36+B52</f>
        <v>0</v>
      </c>
      <c r="C70" s="40">
        <f t="shared" si="18"/>
        <v>0</v>
      </c>
      <c r="D70" s="40">
        <f t="shared" si="18"/>
        <v>0</v>
      </c>
      <c r="E70" s="40">
        <f t="shared" si="18"/>
        <v>0</v>
      </c>
      <c r="F70" s="19">
        <f>SUM(B70:E70)</f>
        <v>0</v>
      </c>
      <c r="G70" s="2"/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3:E3"/>
    <mergeCell ref="B5:E5"/>
    <mergeCell ref="B19:E19"/>
    <mergeCell ref="B21:E21"/>
    <mergeCell ref="B35:E35"/>
    <mergeCell ref="B37:E37"/>
    <mergeCell ref="B51:E51"/>
    <mergeCell ref="B53:E5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FE2F3"/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27.71"/>
    <col customWidth="1" min="2" max="2" width="21.14"/>
    <col customWidth="1" min="3" max="3" width="17.43"/>
    <col customWidth="1" min="4" max="4" width="22.86"/>
    <col customWidth="1" min="5" max="5" width="18.86"/>
    <col customWidth="1" min="7" max="7" width="26.0"/>
  </cols>
  <sheetData>
    <row r="1" ht="15.75" customHeight="1">
      <c r="A1" s="2"/>
      <c r="B1" s="5" t="s">
        <v>67</v>
      </c>
      <c r="C1" s="5" t="s">
        <v>68</v>
      </c>
      <c r="D1" s="5" t="s">
        <v>69</v>
      </c>
      <c r="E1" s="5" t="s">
        <v>70</v>
      </c>
      <c r="F1" s="6"/>
      <c r="G1" s="2"/>
      <c r="I1" s="7" t="s">
        <v>28</v>
      </c>
      <c r="J1" s="8" t="s">
        <v>29</v>
      </c>
      <c r="K1" s="9"/>
    </row>
    <row r="2" ht="15.75" customHeight="1">
      <c r="A2" s="41" t="s">
        <v>30</v>
      </c>
      <c r="B2" s="11"/>
      <c r="C2" s="12"/>
      <c r="D2" s="12"/>
      <c r="E2" s="12"/>
      <c r="F2" s="11" t="s">
        <v>31</v>
      </c>
      <c r="G2" s="4" t="s">
        <v>32</v>
      </c>
    </row>
    <row r="3" ht="15.75" customHeight="1">
      <c r="A3" s="10" t="s">
        <v>33</v>
      </c>
      <c r="B3" s="13">
        <v>1000000.0</v>
      </c>
      <c r="C3" s="14"/>
      <c r="D3" s="14"/>
      <c r="E3" s="15"/>
      <c r="F3" s="11">
        <f>B3</f>
        <v>1000000</v>
      </c>
      <c r="G3" s="16" t="s">
        <v>61</v>
      </c>
    </row>
    <row r="4" ht="15.75" customHeight="1">
      <c r="A4" s="17" t="s">
        <v>35</v>
      </c>
      <c r="B4" s="18"/>
      <c r="C4" s="18"/>
      <c r="D4" s="18"/>
      <c r="E4" s="18"/>
      <c r="F4" s="19">
        <f t="shared" ref="F4:F15" si="1">SUM(B4:E4)</f>
        <v>0</v>
      </c>
      <c r="G4" s="1"/>
    </row>
    <row r="5" ht="15.75" customHeight="1">
      <c r="A5" s="20" t="s">
        <v>36</v>
      </c>
      <c r="B5" s="21" t="str">
        <f>IF(G3="Нет", IF(F4/F3&lt;#REF!,#REF!*F4,IF(F4/F3&gt;=#REF!,#REF!*F4,IF(F4/F3&gt;=#REF!,#REF!*F4, IF(F4/F3&gt;=#REF!,#REF!*F4,IF(F4/F3&gt;=#REF!,#REF!*F4, IF(F4/F3&gt;=#REF!,#REF!*F4,#REF!*F4)))))),F4*#REF!)</f>
        <v>#REF!</v>
      </c>
      <c r="C5" s="14"/>
      <c r="D5" s="14"/>
      <c r="E5" s="15"/>
      <c r="F5" s="22" t="str">
        <f t="shared" si="1"/>
        <v>#REF!</v>
      </c>
      <c r="G5" s="2"/>
    </row>
    <row r="6" ht="15.75" customHeight="1">
      <c r="A6" s="20" t="s">
        <v>37</v>
      </c>
      <c r="B6" s="22">
        <f>IF($G$3="Да",#REF!,'Справочник'!$B$2) </f>
        <v>40000</v>
      </c>
      <c r="C6" s="22">
        <f>IF($G$3="Да",#REF!,'Справочник'!$B$2) </f>
        <v>40000</v>
      </c>
      <c r="D6" s="22">
        <f>IF($G$3="Да",#REF!,'Справочник'!$B$2) </f>
        <v>40000</v>
      </c>
      <c r="E6" s="22">
        <f>IF($G$3="Да",#REF!,'Справочник'!$B$2) </f>
        <v>40000</v>
      </c>
      <c r="F6" s="22">
        <f t="shared" si="1"/>
        <v>160000</v>
      </c>
      <c r="G6" s="2"/>
    </row>
    <row r="7" ht="15.75" customHeight="1">
      <c r="A7" s="20" t="s">
        <v>38</v>
      </c>
      <c r="B7" s="22">
        <f>IF($G$3="Да",#REF!,'Справочник'!$B$3) </f>
        <v>5000</v>
      </c>
      <c r="C7" s="22">
        <f>IF($G$3="Да",#REF!,'Справочник'!$B$3) </f>
        <v>5000</v>
      </c>
      <c r="D7" s="22">
        <f>IF($G$3="Да",#REF!,'Справочник'!$B$3) </f>
        <v>5000</v>
      </c>
      <c r="E7" s="22">
        <f>IF($G$3="Да",#REF!,'Справочник'!$B$3) </f>
        <v>5000</v>
      </c>
      <c r="F7" s="22">
        <f t="shared" si="1"/>
        <v>20000</v>
      </c>
      <c r="G7" s="2"/>
    </row>
    <row r="8" ht="15.75" customHeight="1">
      <c r="A8" s="23" t="s">
        <v>39</v>
      </c>
      <c r="B8" s="24" t="str">
        <f>(SUM(#REF!))*'Справочник'!$B6</f>
        <v>#REF!</v>
      </c>
      <c r="C8" s="25" t="str">
        <f>(SUM(#REF!))*'Справочник'!$B6</f>
        <v>#REF!</v>
      </c>
      <c r="D8" s="25" t="str">
        <f>(SUM(#REF!))*'Справочник'!$B6</f>
        <v>#REF!</v>
      </c>
      <c r="E8" s="25" t="str">
        <f>(SUM(#REF!))*'Справочник'!$B6</f>
        <v>#REF!</v>
      </c>
      <c r="F8" s="24" t="str">
        <f t="shared" si="1"/>
        <v>#REF!</v>
      </c>
      <c r="G8" s="2"/>
    </row>
    <row r="9" ht="15.75" customHeight="1">
      <c r="A9" s="23" t="s">
        <v>40</v>
      </c>
      <c r="B9" s="24" t="str">
        <f>(SUM(#REF!))*'Справочник'!$B7</f>
        <v>#REF!</v>
      </c>
      <c r="C9" s="25" t="str">
        <f>(SUM(#REF!))*'Справочник'!$B7</f>
        <v>#REF!</v>
      </c>
      <c r="D9" s="25" t="str">
        <f>(SUM(#REF!))*'Справочник'!$B7</f>
        <v>#REF!</v>
      </c>
      <c r="E9" s="25" t="str">
        <f>(SUM(#REF!))*'Справочник'!$B7</f>
        <v>#REF!</v>
      </c>
      <c r="F9" s="24" t="str">
        <f t="shared" si="1"/>
        <v>#REF!</v>
      </c>
      <c r="G9" s="2"/>
    </row>
    <row r="10" ht="15.75" customHeight="1">
      <c r="A10" s="26" t="s">
        <v>41</v>
      </c>
      <c r="B10" s="24" t="str">
        <f>(SUM(#REF!))*'Справочник'!$B8</f>
        <v>#REF!</v>
      </c>
      <c r="C10" s="25" t="str">
        <f>(SUM(#REF!))*'Справочник'!$B8</f>
        <v>#REF!</v>
      </c>
      <c r="D10" s="25" t="str">
        <f>(SUM(#REF!))*'Справочник'!$B8</f>
        <v>#REF!</v>
      </c>
      <c r="E10" s="25" t="str">
        <f>(SUM(#REF!))*'Справочник'!$B8</f>
        <v>#REF!</v>
      </c>
      <c r="F10" s="24" t="str">
        <f t="shared" si="1"/>
        <v>#REF!</v>
      </c>
      <c r="G10" s="2"/>
    </row>
    <row r="11" ht="15.75" customHeight="1">
      <c r="A11" s="26" t="s">
        <v>42</v>
      </c>
      <c r="B11" s="24" t="str">
        <f>(SUM(#REF!))*'Справочник'!$B9</f>
        <v>#REF!</v>
      </c>
      <c r="C11" s="25" t="str">
        <f>(SUM(#REF!))*'Справочник'!$B9</f>
        <v>#REF!</v>
      </c>
      <c r="D11" s="25" t="str">
        <f>(SUM(#REF!))*'Справочник'!$B9</f>
        <v>#REF!</v>
      </c>
      <c r="E11" s="25" t="str">
        <f>(SUM(#REF!))*'Справочник'!$B9</f>
        <v>#REF!</v>
      </c>
      <c r="F11" s="24" t="str">
        <f t="shared" si="1"/>
        <v>#REF!</v>
      </c>
      <c r="G11" s="2"/>
    </row>
    <row r="12" ht="15.75" customHeight="1">
      <c r="A12" s="26" t="s">
        <v>43</v>
      </c>
      <c r="B12" s="24" t="str">
        <f>(SUM(#REF!))*'Справочник'!$B10</f>
        <v>#REF!</v>
      </c>
      <c r="C12" s="25" t="str">
        <f>(SUM(#REF!))*'Справочник'!$B10</f>
        <v>#REF!</v>
      </c>
      <c r="D12" s="25" t="str">
        <f>(SUM(#REF!))*'Справочник'!$B10</f>
        <v>#REF!</v>
      </c>
      <c r="E12" s="25" t="str">
        <f>(SUM(#REF!))*'Справочник'!$B10</f>
        <v>#REF!</v>
      </c>
      <c r="F12" s="24" t="str">
        <f t="shared" si="1"/>
        <v>#REF!</v>
      </c>
      <c r="G12" s="2"/>
    </row>
    <row r="13" ht="15.75" customHeight="1">
      <c r="A13" s="27" t="s">
        <v>44</v>
      </c>
      <c r="B13" s="28" t="str">
        <f t="shared" ref="B13:E13" si="2">SUM(B8:B12)</f>
        <v>#REF!</v>
      </c>
      <c r="C13" s="28" t="str">
        <f t="shared" si="2"/>
        <v>#REF!</v>
      </c>
      <c r="D13" s="28" t="str">
        <f t="shared" si="2"/>
        <v>#REF!</v>
      </c>
      <c r="E13" s="28" t="str">
        <f t="shared" si="2"/>
        <v>#REF!</v>
      </c>
      <c r="F13" s="28" t="str">
        <f t="shared" si="1"/>
        <v>#REF!</v>
      </c>
      <c r="G13" s="2"/>
    </row>
    <row r="14" ht="15.75" customHeight="1">
      <c r="A14" s="20" t="s">
        <v>45</v>
      </c>
      <c r="B14" s="22" t="str">
        <f t="shared" ref="B14:E14" si="3">B7-B13</f>
        <v>#REF!</v>
      </c>
      <c r="C14" s="22" t="str">
        <f t="shared" si="3"/>
        <v>#REF!</v>
      </c>
      <c r="D14" s="22" t="str">
        <f t="shared" si="3"/>
        <v>#REF!</v>
      </c>
      <c r="E14" s="22" t="str">
        <f t="shared" si="3"/>
        <v>#REF!</v>
      </c>
      <c r="F14" s="22" t="str">
        <f t="shared" si="1"/>
        <v>#REF!</v>
      </c>
      <c r="G14" s="2"/>
    </row>
    <row r="15" ht="15.75" customHeight="1">
      <c r="A15" s="29" t="s">
        <v>46</v>
      </c>
      <c r="B15" s="22" t="str">
        <f>IF(B14&gt;#REF!,(B29+B45+B61)/('Справочник'!$C$2 -B$69),0)</f>
        <v>#REF!</v>
      </c>
      <c r="C15" s="22" t="str">
        <f>IF(C14&gt;#REF!,(C29+C45+C61)/('Справочник'!$C$2 -C$69),0)</f>
        <v>#REF!</v>
      </c>
      <c r="D15" s="22" t="str">
        <f>IF(D14&gt;#REF!,(D29+D45+D61)/('Справочник'!$C$2 -D$69),0)</f>
        <v>#REF!</v>
      </c>
      <c r="E15" s="22" t="str">
        <f>IF(E14&gt;#REF!,(E29+E45+E61)/('Справочник'!$C$2 -E$69),0)</f>
        <v>#REF!</v>
      </c>
      <c r="F15" s="22" t="str">
        <f t="shared" si="1"/>
        <v>#REF!</v>
      </c>
      <c r="G15" s="2"/>
    </row>
    <row r="16" ht="15.75" customHeight="1">
      <c r="A16" s="17" t="s">
        <v>47</v>
      </c>
      <c r="B16" s="19" t="str">
        <f t="shared" ref="B16:E16" si="4">B6+B14+B15</f>
        <v>#REF!</v>
      </c>
      <c r="C16" s="19" t="str">
        <f t="shared" si="4"/>
        <v>#REF!</v>
      </c>
      <c r="D16" s="19" t="str">
        <f t="shared" si="4"/>
        <v>#REF!</v>
      </c>
      <c r="E16" s="19" t="str">
        <f t="shared" si="4"/>
        <v>#REF!</v>
      </c>
      <c r="F16" s="19" t="str">
        <f>B5+SUM(B16:E16)</f>
        <v>#REF!</v>
      </c>
      <c r="G16" s="2" t="str">
        <f>F16-B6-C6-B7-C7</f>
        <v>#REF!</v>
      </c>
    </row>
    <row r="17" ht="15.75" customHeight="1">
      <c r="A17" s="2"/>
      <c r="B17" s="6"/>
      <c r="C17" s="6"/>
      <c r="D17" s="6"/>
      <c r="E17" s="6"/>
      <c r="F17" s="6"/>
      <c r="G17" s="2"/>
    </row>
    <row r="18" ht="15.75" customHeight="1">
      <c r="A18" s="41" t="s">
        <v>48</v>
      </c>
      <c r="B18" s="11"/>
      <c r="C18" s="12"/>
      <c r="D18" s="12"/>
      <c r="E18" s="12"/>
      <c r="F18" s="11" t="s">
        <v>31</v>
      </c>
      <c r="G18" s="4" t="s">
        <v>32</v>
      </c>
    </row>
    <row r="19" ht="15.75" customHeight="1">
      <c r="A19" s="10" t="s">
        <v>33</v>
      </c>
      <c r="B19" s="13">
        <v>1000000.0</v>
      </c>
      <c r="C19" s="14"/>
      <c r="D19" s="14"/>
      <c r="E19" s="15"/>
      <c r="F19" s="11">
        <f>B19</f>
        <v>1000000</v>
      </c>
      <c r="G19" s="16" t="s">
        <v>34</v>
      </c>
    </row>
    <row r="20" ht="15.75" customHeight="1">
      <c r="A20" s="17" t="s">
        <v>35</v>
      </c>
      <c r="B20" s="18"/>
      <c r="C20" s="18"/>
      <c r="D20" s="18"/>
      <c r="E20" s="18">
        <v>386902.0</v>
      </c>
      <c r="F20" s="19">
        <f t="shared" ref="F20:F31" si="5">SUM(B20:E20)</f>
        <v>386902</v>
      </c>
      <c r="G20" s="2"/>
    </row>
    <row r="21" ht="15.75" customHeight="1">
      <c r="A21" s="20" t="s">
        <v>36</v>
      </c>
      <c r="B21" s="21" t="str">
        <f>IF(G19="Нет", IF(F20/F19&lt;#REF!,#REF!*F20,IF(F20/F19&gt;=#REF!,#REF!*F20, IF(F20/F19&gt;=#REF!,#REF!*F20, IF(F20/F19&gt;=#REF!,#REF!*F20,IF(F20/F19&gt;=#REF!,#REF!*F20, IF(F20/F19&gt;=#REF!,#REF!*F20,#REF!*F20)))))), F20*#REF!)</f>
        <v>#REF!</v>
      </c>
      <c r="C21" s="14"/>
      <c r="D21" s="14"/>
      <c r="E21" s="15"/>
      <c r="F21" s="22" t="str">
        <f t="shared" si="5"/>
        <v>#REF!</v>
      </c>
      <c r="G21" s="2"/>
    </row>
    <row r="22" ht="15.75" customHeight="1">
      <c r="A22" s="20" t="s">
        <v>37</v>
      </c>
      <c r="B22" s="22" t="str">
        <f>IF($G$19="Да",#REF!,'Справочник'!$B$2) </f>
        <v>#REF!</v>
      </c>
      <c r="C22" s="22" t="str">
        <f>IF($G$19="Да",#REF!,'Справочник'!$B$2) </f>
        <v>#REF!</v>
      </c>
      <c r="D22" s="22" t="str">
        <f>IF($G$19="Да",#REF!,'Справочник'!$B$2) </f>
        <v>#REF!</v>
      </c>
      <c r="E22" s="22" t="str">
        <f>IF($G$19="Да",#REF!,'Справочник'!$B$2) </f>
        <v>#REF!</v>
      </c>
      <c r="F22" s="22" t="str">
        <f t="shared" si="5"/>
        <v>#REF!</v>
      </c>
      <c r="G22" s="2"/>
    </row>
    <row r="23" ht="15.75" customHeight="1">
      <c r="A23" s="20" t="s">
        <v>38</v>
      </c>
      <c r="B23" s="22" t="str">
        <f>IF($G$19="Да",#REF!,'Справочник'!$B$3) </f>
        <v>#REF!</v>
      </c>
      <c r="C23" s="22" t="str">
        <f>IF($G$19="Да",#REF!,'Справочник'!$B$3) </f>
        <v>#REF!</v>
      </c>
      <c r="D23" s="22" t="str">
        <f>IF($G$19="Да",#REF!,'Справочник'!$B$3) </f>
        <v>#REF!</v>
      </c>
      <c r="E23" s="22" t="str">
        <f>IF($G$19="Да",#REF!,'Справочник'!$B$3) </f>
        <v>#REF!</v>
      </c>
      <c r="F23" s="22" t="str">
        <f t="shared" si="5"/>
        <v>#REF!</v>
      </c>
      <c r="G23" s="2"/>
    </row>
    <row r="24" ht="15.75" customHeight="1">
      <c r="A24" s="23" t="s">
        <v>39</v>
      </c>
      <c r="B24" s="24" t="str">
        <f>(SUM(#REF!))*'Справочник'!$B6</f>
        <v>#REF!</v>
      </c>
      <c r="C24" s="25" t="str">
        <f>(SUM(#REF!))*'Справочник'!$B6</f>
        <v>#REF!</v>
      </c>
      <c r="D24" s="25" t="str">
        <f>(SUM(#REF!))*'Справочник'!$B6</f>
        <v>#REF!</v>
      </c>
      <c r="E24" s="25" t="str">
        <f>(SUM(#REF!))*'Справочник'!$B6</f>
        <v>#REF!</v>
      </c>
      <c r="F24" s="24" t="str">
        <f t="shared" si="5"/>
        <v>#REF!</v>
      </c>
      <c r="G24" s="2"/>
    </row>
    <row r="25" ht="15.75" customHeight="1">
      <c r="A25" s="23" t="s">
        <v>40</v>
      </c>
      <c r="B25" s="24" t="str">
        <f>(SUM(#REF!))*'Справочник'!$B7</f>
        <v>#REF!</v>
      </c>
      <c r="C25" s="25" t="str">
        <f>(SUM(#REF!))*'Справочник'!$B7</f>
        <v>#REF!</v>
      </c>
      <c r="D25" s="25" t="str">
        <f>(SUM(#REF!))*'Справочник'!$B7</f>
        <v>#REF!</v>
      </c>
      <c r="E25" s="25" t="str">
        <f>(SUM(#REF!))*'Справочник'!$B7</f>
        <v>#REF!</v>
      </c>
      <c r="F25" s="24" t="str">
        <f t="shared" si="5"/>
        <v>#REF!</v>
      </c>
      <c r="G25" s="2"/>
    </row>
    <row r="26" ht="15.75" customHeight="1">
      <c r="A26" s="26" t="s">
        <v>41</v>
      </c>
      <c r="B26" s="24" t="str">
        <f>(SUM(#REF!))*'Справочник'!$B8</f>
        <v>#REF!</v>
      </c>
      <c r="C26" s="25" t="str">
        <f>(SUM(#REF!))*'Справочник'!$B8</f>
        <v>#REF!</v>
      </c>
      <c r="D26" s="25" t="str">
        <f>(SUM(#REF!))*'Справочник'!$B8</f>
        <v>#REF!</v>
      </c>
      <c r="E26" s="25" t="str">
        <f>(SUM(#REF!))*'Справочник'!$B8</f>
        <v>#REF!</v>
      </c>
      <c r="F26" s="24" t="str">
        <f t="shared" si="5"/>
        <v>#REF!</v>
      </c>
      <c r="G26" s="2"/>
    </row>
    <row r="27" ht="15.75" customHeight="1">
      <c r="A27" s="26" t="s">
        <v>42</v>
      </c>
      <c r="B27" s="24" t="str">
        <f>(SUM(#REF!))*'Справочник'!$B9</f>
        <v>#REF!</v>
      </c>
      <c r="C27" s="25" t="str">
        <f>(SUM(#REF!))*'Справочник'!$B9</f>
        <v>#REF!</v>
      </c>
      <c r="D27" s="25" t="str">
        <f>(SUM(#REF!))*'Справочник'!$B9</f>
        <v>#REF!</v>
      </c>
      <c r="E27" s="25" t="str">
        <f>(SUM(#REF!))*'Справочник'!$B9</f>
        <v>#REF!</v>
      </c>
      <c r="F27" s="24" t="str">
        <f t="shared" si="5"/>
        <v>#REF!</v>
      </c>
      <c r="G27" s="2"/>
    </row>
    <row r="28" ht="15.75" customHeight="1">
      <c r="A28" s="26" t="s">
        <v>43</v>
      </c>
      <c r="B28" s="24" t="str">
        <f>(SUM(#REF!))*'Справочник'!$B10</f>
        <v>#REF!</v>
      </c>
      <c r="C28" s="25" t="str">
        <f>(SUM(#REF!))*'Справочник'!$B10</f>
        <v>#REF!</v>
      </c>
      <c r="D28" s="25" t="str">
        <f>(SUM(#REF!))*'Справочник'!$B10</f>
        <v>#REF!</v>
      </c>
      <c r="E28" s="25" t="str">
        <f>(SUM(#REF!))*'Справочник'!$B10</f>
        <v>#REF!</v>
      </c>
      <c r="F28" s="24" t="str">
        <f t="shared" si="5"/>
        <v>#REF!</v>
      </c>
      <c r="G28" s="2"/>
    </row>
    <row r="29" ht="15.75" customHeight="1">
      <c r="A29" s="31" t="s">
        <v>49</v>
      </c>
      <c r="B29" s="28" t="str">
        <f t="shared" ref="B29:E29" si="6">SUM(B24:B28)</f>
        <v>#REF!</v>
      </c>
      <c r="C29" s="28" t="str">
        <f t="shared" si="6"/>
        <v>#REF!</v>
      </c>
      <c r="D29" s="28" t="str">
        <f t="shared" si="6"/>
        <v>#REF!</v>
      </c>
      <c r="E29" s="28" t="str">
        <f t="shared" si="6"/>
        <v>#REF!</v>
      </c>
      <c r="F29" s="28" t="str">
        <f t="shared" si="5"/>
        <v>#REF!</v>
      </c>
      <c r="G29" s="2"/>
    </row>
    <row r="30" ht="15.75" customHeight="1">
      <c r="A30" s="32" t="s">
        <v>45</v>
      </c>
      <c r="B30" s="22" t="str">
        <f t="shared" ref="B30:E30" si="7">B23-B29</f>
        <v>#REF!</v>
      </c>
      <c r="C30" s="22" t="str">
        <f t="shared" si="7"/>
        <v>#REF!</v>
      </c>
      <c r="D30" s="22" t="str">
        <f t="shared" si="7"/>
        <v>#REF!</v>
      </c>
      <c r="E30" s="22" t="str">
        <f t="shared" si="7"/>
        <v>#REF!</v>
      </c>
      <c r="F30" s="22" t="str">
        <f t="shared" si="5"/>
        <v>#REF!</v>
      </c>
      <c r="G30" s="2"/>
    </row>
    <row r="31" ht="15.75" customHeight="1">
      <c r="A31" s="29" t="s">
        <v>46</v>
      </c>
      <c r="B31" s="22" t="str">
        <f>IF(B30&gt;#REF!,(B13+B61+B45)/('Справочник'!$C$2 -B$69),0)</f>
        <v>#REF!</v>
      </c>
      <c r="C31" s="22" t="str">
        <f>IF(C30&gt;#REF!,(C13+C61+C45)/('Справочник'!$C$2 -C$69),0)</f>
        <v>#REF!</v>
      </c>
      <c r="D31" s="22" t="str">
        <f>IF(D30&gt;#REF!,(D13+D61+D45)/('Справочник'!$C$2 -D$69),0)</f>
        <v>#REF!</v>
      </c>
      <c r="E31" s="22" t="str">
        <f>IF(E30&gt;#REF!,(E13+E61+E45)/('Справочник'!$C$2 -E$69),0)</f>
        <v>#REF!</v>
      </c>
      <c r="F31" s="22" t="str">
        <f t="shared" si="5"/>
        <v>#REF!</v>
      </c>
      <c r="G31" s="2"/>
    </row>
    <row r="32" ht="15.75" customHeight="1">
      <c r="A32" s="33" t="s">
        <v>47</v>
      </c>
      <c r="B32" s="19" t="str">
        <f t="shared" ref="B32:E32" si="8">B30+B22+B31</f>
        <v>#REF!</v>
      </c>
      <c r="C32" s="19" t="str">
        <f t="shared" si="8"/>
        <v>#REF!</v>
      </c>
      <c r="D32" s="19" t="str">
        <f t="shared" si="8"/>
        <v>#REF!</v>
      </c>
      <c r="E32" s="19" t="str">
        <f t="shared" si="8"/>
        <v>#REF!</v>
      </c>
      <c r="F32" s="19" t="str">
        <f>B21+SUM(B32:E32)</f>
        <v>#REF!</v>
      </c>
      <c r="G32" s="2" t="str">
        <f>F32-B22-B23-C22-C23</f>
        <v>#REF!</v>
      </c>
    </row>
    <row r="33" ht="15.75" customHeight="1">
      <c r="A33" s="2"/>
      <c r="B33" s="6"/>
      <c r="C33" s="6"/>
      <c r="D33" s="6"/>
      <c r="E33" s="6"/>
      <c r="F33" s="6"/>
      <c r="G33" s="2"/>
    </row>
    <row r="34" ht="15.75" customHeight="1">
      <c r="A34" s="41" t="s">
        <v>62</v>
      </c>
      <c r="B34" s="11"/>
      <c r="C34" s="12"/>
      <c r="D34" s="12"/>
      <c r="E34" s="12"/>
      <c r="F34" s="11" t="s">
        <v>31</v>
      </c>
      <c r="G34" s="4" t="s">
        <v>32</v>
      </c>
    </row>
    <row r="35" ht="15.75" customHeight="1">
      <c r="A35" s="10" t="s">
        <v>33</v>
      </c>
      <c r="B35" s="13">
        <v>1000000.0</v>
      </c>
      <c r="C35" s="14"/>
      <c r="D35" s="14"/>
      <c r="E35" s="15"/>
      <c r="F35" s="11">
        <f>B35</f>
        <v>1000000</v>
      </c>
      <c r="G35" s="16" t="s">
        <v>34</v>
      </c>
    </row>
    <row r="36" ht="15.75" customHeight="1">
      <c r="A36" s="17" t="s">
        <v>35</v>
      </c>
      <c r="B36" s="18"/>
      <c r="C36" s="18"/>
      <c r="D36" s="18"/>
      <c r="E36" s="18"/>
      <c r="F36" s="19">
        <f t="shared" ref="F36:F47" si="9">SUM(B36:E36)</f>
        <v>0</v>
      </c>
      <c r="G36" s="2"/>
    </row>
    <row r="37" ht="15.75" customHeight="1">
      <c r="A37" s="20" t="s">
        <v>36</v>
      </c>
      <c r="B37" s="21" t="str">
        <f>IF(G35="Нет", IF(F36/F35&lt;#REF!,#REF!*F36,IF(F36/F35&gt;=#REF!,#REF!*F36, IF(F36/F35&gt;=#REF!,#REF!*F36, IF(F36/F35&gt;=#REF!,#REF!*F36,IF(F36/F35&gt;=#REF!,#REF!*F36, IF(F36/F35&gt;=#REF!,#REF!*F36,#REF!*F36)))))),F36*#REF!)</f>
        <v>#REF!</v>
      </c>
      <c r="C37" s="14"/>
      <c r="D37" s="14"/>
      <c r="E37" s="15"/>
      <c r="F37" s="22" t="str">
        <f t="shared" si="9"/>
        <v>#REF!</v>
      </c>
      <c r="G37" s="2"/>
    </row>
    <row r="38" ht="15.75" customHeight="1">
      <c r="A38" s="32" t="s">
        <v>37</v>
      </c>
      <c r="B38" s="22" t="str">
        <f>IF($G$35="Да",#REF!,'Справочник'!$B$2) </f>
        <v>#REF!</v>
      </c>
      <c r="C38" s="22" t="str">
        <f>IF($G$35="Да",#REF!,'Справочник'!$B$2) </f>
        <v>#REF!</v>
      </c>
      <c r="D38" s="22" t="str">
        <f>IF($G$35="Да",#REF!,'Справочник'!$B$2) </f>
        <v>#REF!</v>
      </c>
      <c r="E38" s="22" t="str">
        <f>IF($G$35="Да",#REF!,'Справочник'!$B$2) </f>
        <v>#REF!</v>
      </c>
      <c r="F38" s="22" t="str">
        <f t="shared" si="9"/>
        <v>#REF!</v>
      </c>
      <c r="G38" s="2"/>
    </row>
    <row r="39" ht="15.75" customHeight="1">
      <c r="A39" s="32" t="s">
        <v>52</v>
      </c>
      <c r="B39" s="22" t="str">
        <f>IF($G$35="Да",#REF!,'Справочник'!$B$3) </f>
        <v>#REF!</v>
      </c>
      <c r="C39" s="22" t="str">
        <f>IF($G$35="Да",#REF!,'Справочник'!$B$3) </f>
        <v>#REF!</v>
      </c>
      <c r="D39" s="22" t="str">
        <f>IF($G$35="Да",#REF!,'Справочник'!$B$3) </f>
        <v>#REF!</v>
      </c>
      <c r="E39" s="22" t="str">
        <f>IF($G$35="Да",#REF!,'Справочник'!$B$3) </f>
        <v>#REF!</v>
      </c>
      <c r="F39" s="22" t="str">
        <f t="shared" si="9"/>
        <v>#REF!</v>
      </c>
      <c r="G39" s="2"/>
    </row>
    <row r="40" ht="15.75" customHeight="1">
      <c r="A40" s="23" t="s">
        <v>39</v>
      </c>
      <c r="B40" s="25" t="str">
        <f>(SUM(#REF!))*'Справочник'!$B6</f>
        <v>#REF!</v>
      </c>
      <c r="C40" s="25" t="str">
        <f>(SUM(#REF!))*'Справочник'!$B6</f>
        <v>#REF!</v>
      </c>
      <c r="D40" s="25" t="str">
        <f>(SUM(#REF!))*'Справочник'!$B6</f>
        <v>#REF!</v>
      </c>
      <c r="E40" s="25" t="str">
        <f>(SUM(#REF!))*'Справочник'!$B6</f>
        <v>#REF!</v>
      </c>
      <c r="F40" s="24" t="str">
        <f t="shared" si="9"/>
        <v>#REF!</v>
      </c>
      <c r="G40" s="2"/>
    </row>
    <row r="41" ht="15.75" customHeight="1">
      <c r="A41" s="23" t="s">
        <v>40</v>
      </c>
      <c r="B41" s="25" t="str">
        <f>(SUM(#REF!))*'Справочник'!$B7</f>
        <v>#REF!</v>
      </c>
      <c r="C41" s="25" t="str">
        <f>(SUM(#REF!))*'Справочник'!$B7</f>
        <v>#REF!</v>
      </c>
      <c r="D41" s="25" t="str">
        <f>(SUM(#REF!))*'Справочник'!$B7</f>
        <v>#REF!</v>
      </c>
      <c r="E41" s="25" t="str">
        <f>(SUM(#REF!))*'Справочник'!$B7</f>
        <v>#REF!</v>
      </c>
      <c r="F41" s="24" t="str">
        <f t="shared" si="9"/>
        <v>#REF!</v>
      </c>
      <c r="G41" s="2"/>
    </row>
    <row r="42" ht="15.75" customHeight="1">
      <c r="A42" s="26" t="s">
        <v>41</v>
      </c>
      <c r="B42" s="25" t="str">
        <f>(SUM(#REF!))*'Справочник'!$B8</f>
        <v>#REF!</v>
      </c>
      <c r="C42" s="25" t="str">
        <f>(SUM(#REF!))*'Справочник'!$B8</f>
        <v>#REF!</v>
      </c>
      <c r="D42" s="25" t="str">
        <f>(SUM(#REF!))*'Справочник'!$B8</f>
        <v>#REF!</v>
      </c>
      <c r="E42" s="25" t="str">
        <f>(SUM(#REF!))*'Справочник'!$B8</f>
        <v>#REF!</v>
      </c>
      <c r="F42" s="24" t="str">
        <f t="shared" si="9"/>
        <v>#REF!</v>
      </c>
      <c r="G42" s="2"/>
    </row>
    <row r="43" ht="15.75" customHeight="1">
      <c r="A43" s="26" t="s">
        <v>42</v>
      </c>
      <c r="B43" s="25" t="str">
        <f>(SUM(#REF!))*'Справочник'!$B9</f>
        <v>#REF!</v>
      </c>
      <c r="C43" s="25" t="str">
        <f>(SUM(#REF!))*'Справочник'!$B9</f>
        <v>#REF!</v>
      </c>
      <c r="D43" s="25" t="str">
        <f>(SUM(#REF!))*'Справочник'!$B9</f>
        <v>#REF!</v>
      </c>
      <c r="E43" s="25" t="str">
        <f>(SUM(#REF!))*'Справочник'!$B9</f>
        <v>#REF!</v>
      </c>
      <c r="F43" s="24" t="str">
        <f t="shared" si="9"/>
        <v>#REF!</v>
      </c>
      <c r="G43" s="2"/>
    </row>
    <row r="44" ht="15.75" customHeight="1">
      <c r="A44" s="26" t="s">
        <v>43</v>
      </c>
      <c r="B44" s="25" t="str">
        <f>(SUM(#REF!))*'Справочник'!$B10</f>
        <v>#REF!</v>
      </c>
      <c r="C44" s="25" t="str">
        <f>(SUM(#REF!))*'Справочник'!$B10</f>
        <v>#REF!</v>
      </c>
      <c r="D44" s="25" t="str">
        <f>(SUM(#REF!))*'Справочник'!$B10</f>
        <v>#REF!</v>
      </c>
      <c r="E44" s="25" t="str">
        <f>(SUM(#REF!))*'Справочник'!$B10</f>
        <v>#REF!</v>
      </c>
      <c r="F44" s="24" t="str">
        <f t="shared" si="9"/>
        <v>#REF!</v>
      </c>
      <c r="G44" s="2"/>
    </row>
    <row r="45" ht="15.75" customHeight="1">
      <c r="A45" s="31" t="s">
        <v>49</v>
      </c>
      <c r="B45" s="28" t="str">
        <f t="shared" ref="B45:E45" si="10">SUM(B40:B44)</f>
        <v>#REF!</v>
      </c>
      <c r="C45" s="28" t="str">
        <f t="shared" si="10"/>
        <v>#REF!</v>
      </c>
      <c r="D45" s="28" t="str">
        <f t="shared" si="10"/>
        <v>#REF!</v>
      </c>
      <c r="E45" s="28" t="str">
        <f t="shared" si="10"/>
        <v>#REF!</v>
      </c>
      <c r="F45" s="28" t="str">
        <f t="shared" si="9"/>
        <v>#REF!</v>
      </c>
      <c r="G45" s="2"/>
    </row>
    <row r="46" ht="15.75" customHeight="1">
      <c r="A46" s="32" t="s">
        <v>45</v>
      </c>
      <c r="B46" s="22" t="str">
        <f t="shared" ref="B46:E46" si="11">B39-B45</f>
        <v>#REF!</v>
      </c>
      <c r="C46" s="22" t="str">
        <f t="shared" si="11"/>
        <v>#REF!</v>
      </c>
      <c r="D46" s="22" t="str">
        <f t="shared" si="11"/>
        <v>#REF!</v>
      </c>
      <c r="E46" s="22" t="str">
        <f t="shared" si="11"/>
        <v>#REF!</v>
      </c>
      <c r="F46" s="22" t="str">
        <f t="shared" si="9"/>
        <v>#REF!</v>
      </c>
      <c r="G46" s="2"/>
    </row>
    <row r="47" ht="15.75" customHeight="1">
      <c r="A47" s="29" t="s">
        <v>46</v>
      </c>
      <c r="B47" s="22" t="str">
        <f>IF(B46&gt;#REF!,(B13+B29+B61)/('Справочник'!$C$2 -B$69),0)</f>
        <v>#REF!</v>
      </c>
      <c r="C47" s="22" t="str">
        <f>IF(C46&gt;#REF!,(C13+C29+C61)/('Справочник'!$C$2 -C$69),0)</f>
        <v>#REF!</v>
      </c>
      <c r="D47" s="22" t="str">
        <f>IF(D46&gt;#REF!,(D13+D29+D61)/('Справочник'!$C$2 -D$69),0)</f>
        <v>#REF!</v>
      </c>
      <c r="E47" s="22" t="str">
        <f>IF(E46&gt;#REF!,(E13+E29+E61)/('Справочник'!$C$2 -E$69),0)</f>
        <v>#REF!</v>
      </c>
      <c r="F47" s="22" t="str">
        <f t="shared" si="9"/>
        <v>#REF!</v>
      </c>
      <c r="G47" s="2"/>
    </row>
    <row r="48" ht="15.75" customHeight="1">
      <c r="A48" s="33" t="s">
        <v>47</v>
      </c>
      <c r="B48" s="19" t="str">
        <f t="shared" ref="B48:E48" si="12">B38+B46+B47</f>
        <v>#REF!</v>
      </c>
      <c r="C48" s="19" t="str">
        <f t="shared" si="12"/>
        <v>#REF!</v>
      </c>
      <c r="D48" s="19" t="str">
        <f t="shared" si="12"/>
        <v>#REF!</v>
      </c>
      <c r="E48" s="19" t="str">
        <f t="shared" si="12"/>
        <v>#REF!</v>
      </c>
      <c r="F48" s="19" t="str">
        <f>SUM(B48:E48)+B37</f>
        <v>#REF!</v>
      </c>
      <c r="G48" s="2" t="str">
        <f>F48-B38-B39-C38-C39</f>
        <v>#REF!</v>
      </c>
    </row>
    <row r="49" ht="15.75" customHeight="1">
      <c r="A49" s="2"/>
      <c r="B49" s="6"/>
      <c r="C49" s="6"/>
      <c r="D49" s="6"/>
      <c r="E49" s="6"/>
      <c r="F49" s="6"/>
      <c r="G49" s="2"/>
    </row>
    <row r="50" ht="15.75" customHeight="1">
      <c r="A50" s="20" t="s">
        <v>53</v>
      </c>
      <c r="B50" s="11"/>
      <c r="C50" s="12"/>
      <c r="D50" s="12"/>
      <c r="E50" s="12"/>
      <c r="F50" s="11" t="s">
        <v>31</v>
      </c>
      <c r="G50" s="4" t="s">
        <v>32</v>
      </c>
    </row>
    <row r="51" ht="15.75" customHeight="1">
      <c r="A51" s="34" t="s">
        <v>33</v>
      </c>
      <c r="B51" s="13">
        <v>1000000.0</v>
      </c>
      <c r="C51" s="14"/>
      <c r="D51" s="14"/>
      <c r="E51" s="15"/>
      <c r="F51" s="11">
        <f>B51</f>
        <v>1000000</v>
      </c>
      <c r="G51" s="16" t="s">
        <v>34</v>
      </c>
    </row>
    <row r="52" ht="15.75" customHeight="1">
      <c r="A52" s="17" t="s">
        <v>35</v>
      </c>
      <c r="B52" s="18"/>
      <c r="C52" s="18"/>
      <c r="D52" s="18"/>
      <c r="E52" s="18"/>
      <c r="F52" s="19">
        <f t="shared" ref="F52:F63" si="13">SUM(B52:E52)</f>
        <v>0</v>
      </c>
      <c r="G52" s="2"/>
    </row>
    <row r="53" ht="15.75" customHeight="1">
      <c r="A53" s="20" t="s">
        <v>36</v>
      </c>
      <c r="B53" s="21" t="str">
        <f>IF(G51="Нет", IF(F52/F51&lt;#REF!,#REF!*F52,IF(F52/F51&gt;=#REF!,#REF!*F52, IF(F52/F51&gt;=#REF!,#REF!*F52, IF(F52/F51&gt;=#REF!,#REF!*F52,IF(F52/F51&gt;=#REF!,#REF!*F52, IF(F52/F51&gt;=#REF!,#REF!*F52,#REF!*F52)))))),F52*#REF!)</f>
        <v>#REF!</v>
      </c>
      <c r="C53" s="14"/>
      <c r="D53" s="14"/>
      <c r="E53" s="15"/>
      <c r="F53" s="22" t="str">
        <f t="shared" si="13"/>
        <v>#REF!</v>
      </c>
      <c r="G53" s="2"/>
    </row>
    <row r="54" ht="15.75" customHeight="1">
      <c r="A54" s="32" t="s">
        <v>37</v>
      </c>
      <c r="B54" s="22" t="str">
        <f>IF($G$51="Да",#REF!,'Справочник'!$B$2) </f>
        <v>#REF!</v>
      </c>
      <c r="C54" s="22" t="str">
        <f>IF($G$51="Да",#REF!,'Справочник'!$B$2) </f>
        <v>#REF!</v>
      </c>
      <c r="D54" s="22" t="str">
        <f>IF($G$51="Да",#REF!,'Справочник'!$B$2) </f>
        <v>#REF!</v>
      </c>
      <c r="E54" s="22" t="str">
        <f>IF($G$51="Да",#REF!,'Справочник'!$B$2) </f>
        <v>#REF!</v>
      </c>
      <c r="F54" s="22" t="str">
        <f t="shared" si="13"/>
        <v>#REF!</v>
      </c>
      <c r="G54" s="2"/>
    </row>
    <row r="55" ht="15.75" customHeight="1">
      <c r="A55" s="32" t="s">
        <v>52</v>
      </c>
      <c r="B55" s="22" t="str">
        <f>IF($G$51="Да",#REF!,'Справочник'!$B$3) </f>
        <v>#REF!</v>
      </c>
      <c r="C55" s="22" t="str">
        <f>IF($G$51="Да",#REF!,'Справочник'!$B$3) </f>
        <v>#REF!</v>
      </c>
      <c r="D55" s="22" t="str">
        <f>IF($G$51="Да",#REF!,'Справочник'!$B$3) </f>
        <v>#REF!</v>
      </c>
      <c r="E55" s="22" t="str">
        <f>IF($G$51="Да",#REF!,'Справочник'!$B$3) </f>
        <v>#REF!</v>
      </c>
      <c r="F55" s="22" t="str">
        <f t="shared" si="13"/>
        <v>#REF!</v>
      </c>
      <c r="G55" s="2"/>
    </row>
    <row r="56" ht="15.75" customHeight="1">
      <c r="A56" s="23" t="s">
        <v>39</v>
      </c>
      <c r="B56" s="25" t="str">
        <f>(SUM(#REF!))*'Справочник'!$B6</f>
        <v>#REF!</v>
      </c>
      <c r="C56" s="25" t="str">
        <f>(SUM(#REF!))*'Справочник'!$B6</f>
        <v>#REF!</v>
      </c>
      <c r="D56" s="24" t="str">
        <f>(SUM(#REF!))*'Справочник'!$B6</f>
        <v>#REF!</v>
      </c>
      <c r="E56" s="25" t="str">
        <f>(SUM(#REF!))*'Справочник'!$B6</f>
        <v>#REF!</v>
      </c>
      <c r="F56" s="24" t="str">
        <f t="shared" si="13"/>
        <v>#REF!</v>
      </c>
      <c r="G56" s="2"/>
    </row>
    <row r="57" ht="15.75" customHeight="1">
      <c r="A57" s="23" t="s">
        <v>40</v>
      </c>
      <c r="B57" s="25" t="str">
        <f>(SUM(#REF!))*'Справочник'!$B7</f>
        <v>#REF!</v>
      </c>
      <c r="C57" s="25" t="str">
        <f>(SUM(#REF!))*'Справочник'!$B7</f>
        <v>#REF!</v>
      </c>
      <c r="D57" s="24" t="str">
        <f>(SUM(#REF!))*'Справочник'!$B7</f>
        <v>#REF!</v>
      </c>
      <c r="E57" s="25" t="str">
        <f>(SUM(#REF!))*'Справочник'!$B7</f>
        <v>#REF!</v>
      </c>
      <c r="F57" s="24" t="str">
        <f t="shared" si="13"/>
        <v>#REF!</v>
      </c>
      <c r="G57" s="2"/>
    </row>
    <row r="58" ht="15.75" customHeight="1">
      <c r="A58" s="26" t="s">
        <v>41</v>
      </c>
      <c r="B58" s="25" t="str">
        <f>(SUM(#REF!))*'Справочник'!$B8</f>
        <v>#REF!</v>
      </c>
      <c r="C58" s="25" t="str">
        <f>(SUM(#REF!))*'Справочник'!$B8</f>
        <v>#REF!</v>
      </c>
      <c r="D58" s="24" t="str">
        <f>(SUM(#REF!))*'Справочник'!$B8</f>
        <v>#REF!</v>
      </c>
      <c r="E58" s="25" t="str">
        <f>(SUM(#REF!))*'Справочник'!$B8</f>
        <v>#REF!</v>
      </c>
      <c r="F58" s="24" t="str">
        <f t="shared" si="13"/>
        <v>#REF!</v>
      </c>
      <c r="G58" s="2"/>
    </row>
    <row r="59" ht="15.75" customHeight="1">
      <c r="A59" s="26" t="s">
        <v>42</v>
      </c>
      <c r="B59" s="25" t="str">
        <f>(SUM(#REF!))*'Справочник'!$B9</f>
        <v>#REF!</v>
      </c>
      <c r="C59" s="25" t="str">
        <f>(SUM(#REF!))*'Справочник'!$B9</f>
        <v>#REF!</v>
      </c>
      <c r="D59" s="24" t="str">
        <f>(SUM(#REF!))*'Справочник'!$B9</f>
        <v>#REF!</v>
      </c>
      <c r="E59" s="25" t="str">
        <f>(SUM(#REF!))*'Справочник'!$B9</f>
        <v>#REF!</v>
      </c>
      <c r="F59" s="24" t="str">
        <f t="shared" si="13"/>
        <v>#REF!</v>
      </c>
      <c r="G59" s="2"/>
    </row>
    <row r="60" ht="15.75" customHeight="1">
      <c r="A60" s="26" t="s">
        <v>43</v>
      </c>
      <c r="B60" s="25" t="str">
        <f>(SUM(#REF!))*'Справочник'!$B10</f>
        <v>#REF!</v>
      </c>
      <c r="C60" s="25" t="str">
        <f>(SUM(#REF!))*'Справочник'!$B10</f>
        <v>#REF!</v>
      </c>
      <c r="D60" s="24" t="str">
        <f>(SUM(#REF!))*'Справочник'!$B10</f>
        <v>#REF!</v>
      </c>
      <c r="E60" s="25" t="str">
        <f>(SUM(#REF!))*'Справочник'!$B10</f>
        <v>#REF!</v>
      </c>
      <c r="F60" s="24" t="str">
        <f t="shared" si="13"/>
        <v>#REF!</v>
      </c>
      <c r="G60" s="2"/>
    </row>
    <row r="61" ht="15.75" customHeight="1">
      <c r="A61" s="31" t="s">
        <v>49</v>
      </c>
      <c r="B61" s="28" t="str">
        <f t="shared" ref="B61:E61" si="14">SUM(B56:B60)</f>
        <v>#REF!</v>
      </c>
      <c r="C61" s="28" t="str">
        <f t="shared" si="14"/>
        <v>#REF!</v>
      </c>
      <c r="D61" s="28" t="str">
        <f t="shared" si="14"/>
        <v>#REF!</v>
      </c>
      <c r="E61" s="28" t="str">
        <f t="shared" si="14"/>
        <v>#REF!</v>
      </c>
      <c r="F61" s="28" t="str">
        <f t="shared" si="13"/>
        <v>#REF!</v>
      </c>
      <c r="G61" s="2"/>
    </row>
    <row r="62" ht="15.75" customHeight="1">
      <c r="A62" s="32" t="s">
        <v>45</v>
      </c>
      <c r="B62" s="22" t="str">
        <f t="shared" ref="B62:E62" si="15">B55-B61</f>
        <v>#REF!</v>
      </c>
      <c r="C62" s="22" t="str">
        <f t="shared" si="15"/>
        <v>#REF!</v>
      </c>
      <c r="D62" s="22" t="str">
        <f t="shared" si="15"/>
        <v>#REF!</v>
      </c>
      <c r="E62" s="22" t="str">
        <f t="shared" si="15"/>
        <v>#REF!</v>
      </c>
      <c r="F62" s="22" t="str">
        <f t="shared" si="13"/>
        <v>#REF!</v>
      </c>
      <c r="G62" s="2"/>
    </row>
    <row r="63" ht="15.75" customHeight="1">
      <c r="A63" s="29" t="s">
        <v>46</v>
      </c>
      <c r="B63" s="22" t="str">
        <f>IF(B62&gt;#REF!,(B13+B29+B45)/('Справочник'!$C$2 -B$69),0)</f>
        <v>#REF!</v>
      </c>
      <c r="C63" s="22" t="str">
        <f>IF(C62&gt;#REF!,(C13+C29+C45)/('Справочник'!$C$2 -C$69),0)</f>
        <v>#REF!</v>
      </c>
      <c r="D63" s="22" t="str">
        <f>IF(D62&gt;#REF!,(D13+D29+D45)/('Справочник'!$C$2 -D$69),0)</f>
        <v>#REF!</v>
      </c>
      <c r="E63" s="22" t="str">
        <f>IF(E62&gt;#REF!,(E13+E29+E45)/('Справочник'!$C$2 -E$69),0)</f>
        <v>#REF!</v>
      </c>
      <c r="F63" s="22" t="str">
        <f t="shared" si="13"/>
        <v>#REF!</v>
      </c>
      <c r="G63" s="2"/>
    </row>
    <row r="64" ht="15.75" customHeight="1">
      <c r="A64" s="33" t="s">
        <v>47</v>
      </c>
      <c r="B64" s="19" t="str">
        <f t="shared" ref="B64:E64" si="16">B54+B55+B63</f>
        <v>#REF!</v>
      </c>
      <c r="C64" s="19" t="str">
        <f t="shared" si="16"/>
        <v>#REF!</v>
      </c>
      <c r="D64" s="19" t="str">
        <f t="shared" si="16"/>
        <v>#REF!</v>
      </c>
      <c r="E64" s="19" t="str">
        <f t="shared" si="16"/>
        <v>#REF!</v>
      </c>
      <c r="F64" s="19" t="str">
        <f>SUM(B64:E64)+B53</f>
        <v>#REF!</v>
      </c>
      <c r="G64" s="2"/>
      <c r="H64" s="4"/>
    </row>
    <row r="65" ht="15.75" customHeight="1">
      <c r="A65" s="2"/>
      <c r="B65" s="35"/>
      <c r="C65" s="6"/>
      <c r="D65" s="6"/>
      <c r="E65" s="6"/>
      <c r="F65" s="6"/>
      <c r="G65" s="2"/>
    </row>
    <row r="66" ht="15.75" customHeight="1">
      <c r="A66" s="2"/>
      <c r="B66" s="6"/>
      <c r="C66" s="6"/>
      <c r="D66" s="6"/>
      <c r="E66" s="6"/>
      <c r="F66" s="6"/>
      <c r="G66" s="2"/>
    </row>
    <row r="67" ht="15.75" customHeight="1">
      <c r="A67" s="2"/>
      <c r="B67" s="6"/>
      <c r="C67" s="6"/>
      <c r="D67" s="6"/>
      <c r="E67" s="6"/>
      <c r="F67" s="6"/>
      <c r="G67" s="2"/>
    </row>
    <row r="68" ht="15.75" customHeight="1">
      <c r="A68" s="36" t="s">
        <v>54</v>
      </c>
      <c r="B68" s="5" t="s">
        <v>67</v>
      </c>
      <c r="C68" s="5" t="s">
        <v>68</v>
      </c>
      <c r="D68" s="5" t="s">
        <v>69</v>
      </c>
      <c r="E68" s="5" t="s">
        <v>70</v>
      </c>
      <c r="F68" s="6"/>
      <c r="G68" s="2"/>
    </row>
    <row r="69" ht="15.75" customHeight="1">
      <c r="A69" s="37" t="s">
        <v>55</v>
      </c>
      <c r="B69" s="38" t="str">
        <f t="shared" ref="B69:E69" si="17">IF(B14&gt;#REF!,0,1)+IF(B30&gt;#REF!,0,1)+IF(B46&gt;#REF!,0,1)+IF(B62&gt;#REF!,0,1)</f>
        <v>#REF!</v>
      </c>
      <c r="C69" s="38" t="str">
        <f t="shared" si="17"/>
        <v>#REF!</v>
      </c>
      <c r="D69" s="38" t="str">
        <f t="shared" si="17"/>
        <v>#REF!</v>
      </c>
      <c r="E69" s="38" t="str">
        <f t="shared" si="17"/>
        <v>#REF!</v>
      </c>
      <c r="F69" s="6"/>
      <c r="G69" s="2"/>
    </row>
    <row r="70" ht="15.75" customHeight="1">
      <c r="A70" s="39" t="s">
        <v>56</v>
      </c>
      <c r="B70" s="40">
        <f t="shared" ref="B70:E70" si="18">B4+B20+B36+B52</f>
        <v>0</v>
      </c>
      <c r="C70" s="40">
        <f t="shared" si="18"/>
        <v>0</v>
      </c>
      <c r="D70" s="40">
        <f t="shared" si="18"/>
        <v>0</v>
      </c>
      <c r="E70" s="40">
        <f t="shared" si="18"/>
        <v>386902</v>
      </c>
      <c r="F70" s="19">
        <f>SUM(B70:E70)</f>
        <v>386902</v>
      </c>
      <c r="G70" s="2"/>
    </row>
    <row r="71" ht="15.75" customHeight="1">
      <c r="A71" s="2"/>
      <c r="B71" s="6"/>
      <c r="C71" s="6"/>
      <c r="D71" s="6"/>
      <c r="E71" s="6"/>
      <c r="F71" s="6"/>
      <c r="G71" s="2"/>
    </row>
    <row r="72" ht="15.75" customHeight="1">
      <c r="A72" s="2"/>
      <c r="B72" s="2"/>
      <c r="C72" s="2"/>
      <c r="D72" s="2"/>
      <c r="E72" s="2"/>
      <c r="G72" s="2"/>
    </row>
    <row r="73" ht="15.75" customHeight="1">
      <c r="A73" s="2"/>
      <c r="B73" s="2"/>
      <c r="C73" s="2"/>
      <c r="D73" s="2"/>
      <c r="E73" s="2"/>
      <c r="G73" s="2"/>
    </row>
    <row r="74" ht="15.75" customHeight="1">
      <c r="A74" s="2"/>
      <c r="B74" s="2"/>
      <c r="C74" s="2"/>
      <c r="D74" s="2"/>
      <c r="E74" s="2"/>
      <c r="G74" s="2"/>
    </row>
    <row r="75" ht="15.75" customHeight="1">
      <c r="A75" s="2"/>
      <c r="B75" s="2"/>
      <c r="C75" s="2"/>
      <c r="D75" s="2"/>
      <c r="E75" s="2"/>
      <c r="G75" s="2"/>
    </row>
    <row r="76" ht="15.75" customHeight="1">
      <c r="A76" s="2"/>
      <c r="B76" s="2"/>
      <c r="C76" s="2"/>
      <c r="D76" s="2"/>
      <c r="E76" s="2"/>
      <c r="G76" s="2"/>
    </row>
    <row r="77" ht="15.75" customHeight="1">
      <c r="A77" s="2"/>
      <c r="B77" s="2"/>
      <c r="C77" s="2"/>
      <c r="D77" s="2"/>
      <c r="E77" s="2"/>
      <c r="G77" s="2"/>
    </row>
    <row r="78" ht="15.75" customHeight="1">
      <c r="A78" s="2"/>
      <c r="B78" s="2"/>
      <c r="C78" s="2"/>
      <c r="D78" s="2"/>
      <c r="E78" s="2"/>
      <c r="G78" s="2"/>
    </row>
    <row r="79" ht="15.75" customHeight="1">
      <c r="A79" s="2"/>
      <c r="B79" s="2"/>
      <c r="C79" s="2"/>
      <c r="D79" s="2"/>
      <c r="E79" s="2"/>
      <c r="G79" s="2"/>
    </row>
    <row r="80" ht="15.75" customHeight="1">
      <c r="A80" s="2"/>
      <c r="B80" s="2"/>
      <c r="C80" s="2"/>
      <c r="D80" s="2"/>
      <c r="E80" s="2"/>
      <c r="G80" s="2"/>
    </row>
    <row r="81" ht="15.75" customHeight="1">
      <c r="A81" s="2"/>
      <c r="B81" s="2"/>
      <c r="C81" s="2"/>
      <c r="D81" s="2"/>
      <c r="E81" s="2"/>
      <c r="G81" s="2"/>
    </row>
    <row r="82" ht="15.75" customHeight="1">
      <c r="A82" s="2"/>
      <c r="B82" s="2"/>
      <c r="C82" s="2"/>
      <c r="D82" s="2"/>
      <c r="E82" s="2"/>
      <c r="G82" s="2"/>
    </row>
    <row r="83" ht="15.75" customHeight="1">
      <c r="A83" s="2"/>
      <c r="B83" s="2"/>
      <c r="C83" s="2"/>
      <c r="D83" s="2"/>
      <c r="E83" s="2"/>
      <c r="G83" s="2"/>
    </row>
    <row r="84" ht="15.75" customHeight="1">
      <c r="A84" s="2"/>
      <c r="B84" s="2"/>
      <c r="C84" s="2"/>
      <c r="D84" s="2"/>
      <c r="E84" s="2"/>
      <c r="G84" s="2"/>
    </row>
    <row r="85" ht="15.75" customHeight="1">
      <c r="A85" s="2"/>
      <c r="B85" s="2"/>
      <c r="C85" s="2"/>
      <c r="D85" s="2"/>
      <c r="E85" s="2"/>
      <c r="G85" s="2"/>
    </row>
    <row r="86" ht="15.75" customHeight="1">
      <c r="A86" s="2"/>
      <c r="B86" s="2"/>
      <c r="C86" s="2"/>
      <c r="D86" s="2"/>
      <c r="E86" s="2"/>
      <c r="G86" s="2"/>
    </row>
    <row r="87" ht="15.75" customHeight="1">
      <c r="A87" s="2"/>
      <c r="B87" s="2"/>
      <c r="C87" s="2"/>
      <c r="D87" s="2"/>
      <c r="E87" s="2"/>
      <c r="G87" s="2"/>
    </row>
    <row r="88" ht="15.75" customHeight="1">
      <c r="A88" s="2"/>
      <c r="B88" s="2"/>
      <c r="C88" s="2"/>
      <c r="D88" s="2"/>
      <c r="E88" s="2"/>
      <c r="G88" s="2"/>
    </row>
    <row r="89" ht="15.75" customHeight="1">
      <c r="A89" s="2"/>
      <c r="B89" s="2"/>
      <c r="C89" s="2"/>
      <c r="D89" s="2"/>
      <c r="E89" s="2"/>
      <c r="G89" s="2"/>
    </row>
    <row r="90" ht="15.75" customHeight="1">
      <c r="A90" s="2"/>
      <c r="B90" s="2"/>
      <c r="C90" s="2"/>
      <c r="D90" s="2"/>
      <c r="E90" s="2"/>
      <c r="G90" s="2"/>
    </row>
    <row r="91" ht="15.75" customHeight="1">
      <c r="A91" s="2"/>
      <c r="B91" s="2"/>
      <c r="C91" s="2"/>
      <c r="D91" s="2"/>
      <c r="E91" s="2"/>
      <c r="G91" s="2"/>
    </row>
    <row r="92" ht="15.75" customHeight="1">
      <c r="A92" s="2"/>
      <c r="B92" s="2"/>
      <c r="C92" s="2"/>
      <c r="D92" s="2"/>
      <c r="E92" s="2"/>
      <c r="G92" s="2"/>
    </row>
    <row r="93" ht="15.75" customHeight="1">
      <c r="A93" s="2"/>
      <c r="B93" s="2"/>
      <c r="C93" s="2"/>
      <c r="D93" s="2"/>
      <c r="E93" s="2"/>
      <c r="G93" s="2"/>
    </row>
    <row r="94" ht="15.75" customHeight="1">
      <c r="A94" s="2"/>
      <c r="B94" s="2"/>
      <c r="C94" s="2"/>
      <c r="D94" s="2"/>
      <c r="E94" s="2"/>
      <c r="G94" s="2"/>
    </row>
    <row r="95" ht="15.75" customHeight="1">
      <c r="A95" s="2"/>
      <c r="B95" s="2"/>
      <c r="C95" s="2"/>
      <c r="D95" s="2"/>
      <c r="E95" s="2"/>
      <c r="G95" s="2"/>
    </row>
    <row r="96" ht="15.75" customHeight="1">
      <c r="A96" s="2"/>
      <c r="B96" s="2"/>
      <c r="C96" s="2"/>
      <c r="D96" s="2"/>
      <c r="E96" s="2"/>
      <c r="G96" s="2"/>
    </row>
    <row r="97" ht="15.75" customHeight="1">
      <c r="A97" s="2"/>
      <c r="B97" s="2"/>
      <c r="C97" s="2"/>
      <c r="D97" s="2"/>
      <c r="E97" s="2"/>
      <c r="G97" s="2"/>
    </row>
    <row r="98" ht="15.75" customHeight="1">
      <c r="A98" s="2"/>
      <c r="B98" s="2"/>
      <c r="C98" s="2"/>
      <c r="D98" s="2"/>
      <c r="E98" s="2"/>
      <c r="G98" s="2"/>
    </row>
    <row r="99" ht="15.75" customHeight="1">
      <c r="A99" s="2"/>
      <c r="B99" s="2"/>
      <c r="C99" s="2"/>
      <c r="D99" s="2"/>
      <c r="E99" s="2"/>
      <c r="G99" s="2"/>
    </row>
    <row r="100" ht="15.75" customHeight="1">
      <c r="A100" s="2"/>
      <c r="B100" s="2"/>
      <c r="C100" s="2"/>
      <c r="D100" s="2"/>
      <c r="E100" s="2"/>
      <c r="G100" s="2"/>
    </row>
    <row r="101" ht="15.75" customHeight="1">
      <c r="A101" s="2"/>
      <c r="B101" s="2"/>
      <c r="C101" s="2"/>
      <c r="D101" s="2"/>
      <c r="E101" s="2"/>
      <c r="G101" s="2"/>
    </row>
    <row r="102" ht="15.75" customHeight="1">
      <c r="A102" s="2"/>
      <c r="B102" s="2"/>
      <c r="C102" s="2"/>
      <c r="D102" s="2"/>
      <c r="E102" s="2"/>
      <c r="G102" s="2"/>
    </row>
    <row r="103" ht="15.75" customHeight="1">
      <c r="A103" s="2"/>
      <c r="B103" s="2"/>
      <c r="C103" s="2"/>
      <c r="D103" s="2"/>
      <c r="E103" s="2"/>
      <c r="G103" s="2"/>
    </row>
    <row r="104" ht="15.75" customHeight="1">
      <c r="A104" s="2"/>
      <c r="B104" s="2"/>
      <c r="C104" s="2"/>
      <c r="D104" s="2"/>
      <c r="E104" s="2"/>
      <c r="G104" s="2"/>
    </row>
    <row r="105" ht="15.75" customHeight="1">
      <c r="A105" s="2"/>
      <c r="B105" s="2"/>
      <c r="C105" s="2"/>
      <c r="D105" s="2"/>
      <c r="E105" s="2"/>
      <c r="G105" s="2"/>
    </row>
    <row r="106" ht="15.75" customHeight="1">
      <c r="A106" s="2"/>
      <c r="B106" s="2"/>
      <c r="C106" s="2"/>
      <c r="D106" s="2"/>
      <c r="E106" s="2"/>
      <c r="G106" s="2"/>
    </row>
    <row r="107" ht="15.75" customHeight="1">
      <c r="A107" s="2"/>
      <c r="B107" s="2"/>
      <c r="C107" s="2"/>
      <c r="D107" s="2"/>
      <c r="E107" s="2"/>
      <c r="G107" s="2"/>
    </row>
    <row r="108" ht="15.75" customHeight="1">
      <c r="A108" s="2"/>
      <c r="B108" s="2"/>
      <c r="C108" s="2"/>
      <c r="D108" s="2"/>
      <c r="E108" s="2"/>
      <c r="G108" s="2"/>
    </row>
    <row r="109" ht="15.75" customHeight="1">
      <c r="A109" s="2"/>
      <c r="B109" s="2"/>
      <c r="C109" s="2"/>
      <c r="D109" s="2"/>
      <c r="E109" s="2"/>
      <c r="G109" s="2"/>
    </row>
    <row r="110" ht="15.75" customHeight="1">
      <c r="A110" s="2"/>
      <c r="B110" s="2"/>
      <c r="C110" s="2"/>
      <c r="D110" s="2"/>
      <c r="E110" s="2"/>
      <c r="G110" s="2"/>
    </row>
    <row r="111" ht="15.75" customHeight="1">
      <c r="A111" s="2"/>
      <c r="B111" s="2"/>
      <c r="C111" s="2"/>
      <c r="D111" s="2"/>
      <c r="E111" s="2"/>
      <c r="G111" s="2"/>
    </row>
    <row r="112" ht="15.75" customHeight="1">
      <c r="A112" s="2"/>
      <c r="B112" s="2"/>
      <c r="C112" s="2"/>
      <c r="D112" s="2"/>
      <c r="E112" s="2"/>
      <c r="G112" s="2"/>
    </row>
    <row r="113" ht="15.75" customHeight="1">
      <c r="A113" s="2"/>
      <c r="B113" s="2"/>
      <c r="C113" s="2"/>
      <c r="D113" s="2"/>
      <c r="E113" s="2"/>
      <c r="G113" s="2"/>
    </row>
    <row r="114" ht="15.75" customHeight="1">
      <c r="A114" s="2"/>
      <c r="B114" s="2"/>
      <c r="C114" s="2"/>
      <c r="D114" s="2"/>
      <c r="E114" s="2"/>
      <c r="G114" s="2"/>
    </row>
    <row r="115" ht="15.75" customHeight="1">
      <c r="A115" s="2"/>
      <c r="B115" s="2"/>
      <c r="C115" s="2"/>
      <c r="D115" s="2"/>
      <c r="E115" s="2"/>
      <c r="G115" s="2"/>
    </row>
    <row r="116" ht="15.75" customHeight="1">
      <c r="A116" s="2"/>
      <c r="B116" s="2"/>
      <c r="C116" s="2"/>
      <c r="D116" s="2"/>
      <c r="E116" s="2"/>
      <c r="G116" s="2"/>
    </row>
    <row r="117" ht="15.75" customHeight="1">
      <c r="A117" s="2"/>
      <c r="B117" s="2"/>
      <c r="C117" s="2"/>
      <c r="D117" s="2"/>
      <c r="E117" s="2"/>
      <c r="G117" s="2"/>
    </row>
    <row r="118" ht="15.75" customHeight="1">
      <c r="A118" s="2"/>
      <c r="B118" s="2"/>
      <c r="C118" s="2"/>
      <c r="D118" s="2"/>
      <c r="E118" s="2"/>
      <c r="G118" s="2"/>
    </row>
    <row r="119" ht="15.75" customHeight="1">
      <c r="A119" s="2"/>
      <c r="B119" s="2"/>
      <c r="C119" s="2"/>
      <c r="D119" s="2"/>
      <c r="E119" s="2"/>
      <c r="G119" s="2"/>
    </row>
    <row r="120" ht="15.75" customHeight="1">
      <c r="A120" s="2"/>
      <c r="B120" s="2"/>
      <c r="C120" s="2"/>
      <c r="D120" s="2"/>
      <c r="E120" s="2"/>
      <c r="G120" s="2"/>
    </row>
    <row r="121" ht="15.75" customHeight="1">
      <c r="A121" s="2"/>
      <c r="B121" s="2"/>
      <c r="C121" s="2"/>
      <c r="D121" s="2"/>
      <c r="E121" s="2"/>
      <c r="G121" s="2"/>
    </row>
    <row r="122" ht="15.75" customHeight="1">
      <c r="A122" s="2"/>
      <c r="B122" s="2"/>
      <c r="C122" s="2"/>
      <c r="D122" s="2"/>
      <c r="E122" s="2"/>
      <c r="G122" s="2"/>
    </row>
    <row r="123" ht="15.75" customHeight="1">
      <c r="A123" s="2"/>
      <c r="B123" s="2"/>
      <c r="C123" s="2"/>
      <c r="D123" s="2"/>
      <c r="E123" s="2"/>
      <c r="G123" s="2"/>
    </row>
    <row r="124" ht="15.75" customHeight="1">
      <c r="A124" s="2"/>
      <c r="B124" s="2"/>
      <c r="C124" s="2"/>
      <c r="D124" s="2"/>
      <c r="E124" s="2"/>
      <c r="G124" s="2"/>
    </row>
    <row r="125" ht="15.75" customHeight="1">
      <c r="A125" s="2"/>
      <c r="B125" s="2"/>
      <c r="C125" s="2"/>
      <c r="D125" s="2"/>
      <c r="E125" s="2"/>
      <c r="G125" s="2"/>
    </row>
    <row r="126" ht="15.75" customHeight="1">
      <c r="A126" s="2"/>
      <c r="B126" s="2"/>
      <c r="C126" s="2"/>
      <c r="D126" s="2"/>
      <c r="E126" s="2"/>
      <c r="G126" s="2"/>
    </row>
    <row r="127" ht="15.75" customHeight="1">
      <c r="A127" s="2"/>
      <c r="B127" s="2"/>
      <c r="C127" s="2"/>
      <c r="D127" s="2"/>
      <c r="E127" s="2"/>
      <c r="G127" s="2"/>
    </row>
    <row r="128" ht="15.75" customHeight="1">
      <c r="A128" s="2"/>
      <c r="B128" s="2"/>
      <c r="C128" s="2"/>
      <c r="D128" s="2"/>
      <c r="E128" s="2"/>
      <c r="G128" s="2"/>
    </row>
    <row r="129" ht="15.75" customHeight="1">
      <c r="A129" s="2"/>
      <c r="B129" s="2"/>
      <c r="C129" s="2"/>
      <c r="D129" s="2"/>
      <c r="E129" s="2"/>
      <c r="G129" s="2"/>
    </row>
    <row r="130" ht="15.75" customHeight="1">
      <c r="A130" s="2"/>
      <c r="B130" s="2"/>
      <c r="C130" s="2"/>
      <c r="D130" s="2"/>
      <c r="E130" s="2"/>
      <c r="G130" s="2"/>
    </row>
    <row r="131" ht="15.75" customHeight="1">
      <c r="A131" s="2"/>
      <c r="B131" s="2"/>
      <c r="C131" s="2"/>
      <c r="D131" s="2"/>
      <c r="E131" s="2"/>
      <c r="G131" s="2"/>
    </row>
    <row r="132" ht="15.75" customHeight="1">
      <c r="A132" s="2"/>
      <c r="B132" s="2"/>
      <c r="C132" s="2"/>
      <c r="D132" s="2"/>
      <c r="E132" s="2"/>
      <c r="G132" s="2"/>
    </row>
    <row r="133" ht="15.75" customHeight="1">
      <c r="A133" s="2"/>
      <c r="B133" s="2"/>
      <c r="C133" s="2"/>
      <c r="D133" s="2"/>
      <c r="E133" s="2"/>
      <c r="G133" s="2"/>
    </row>
    <row r="134" ht="15.75" customHeight="1">
      <c r="A134" s="2"/>
      <c r="B134" s="2"/>
      <c r="C134" s="2"/>
      <c r="D134" s="2"/>
      <c r="E134" s="2"/>
      <c r="G134" s="2"/>
    </row>
    <row r="135" ht="15.75" customHeight="1">
      <c r="A135" s="2"/>
      <c r="B135" s="2"/>
      <c r="C135" s="2"/>
      <c r="D135" s="2"/>
      <c r="E135" s="2"/>
      <c r="G135" s="2"/>
    </row>
    <row r="136" ht="15.75" customHeight="1">
      <c r="A136" s="2"/>
      <c r="B136" s="2"/>
      <c r="C136" s="2"/>
      <c r="D136" s="2"/>
      <c r="E136" s="2"/>
      <c r="G136" s="2"/>
    </row>
    <row r="137" ht="15.75" customHeight="1">
      <c r="A137" s="2"/>
      <c r="B137" s="2"/>
      <c r="C137" s="2"/>
      <c r="D137" s="2"/>
      <c r="E137" s="2"/>
      <c r="G137" s="2"/>
    </row>
    <row r="138" ht="15.75" customHeight="1">
      <c r="A138" s="2"/>
      <c r="B138" s="2"/>
      <c r="C138" s="2"/>
      <c r="D138" s="2"/>
      <c r="E138" s="2"/>
      <c r="G138" s="2"/>
    </row>
    <row r="139" ht="15.75" customHeight="1">
      <c r="A139" s="2"/>
      <c r="B139" s="2"/>
      <c r="C139" s="2"/>
      <c r="D139" s="2"/>
      <c r="E139" s="2"/>
      <c r="G139" s="2"/>
    </row>
    <row r="140" ht="15.75" customHeight="1">
      <c r="A140" s="2"/>
      <c r="B140" s="2"/>
      <c r="C140" s="2"/>
      <c r="D140" s="2"/>
      <c r="E140" s="2"/>
      <c r="G140" s="2"/>
    </row>
    <row r="141" ht="15.75" customHeight="1">
      <c r="A141" s="2"/>
      <c r="B141" s="2"/>
      <c r="C141" s="2"/>
      <c r="D141" s="2"/>
      <c r="E141" s="2"/>
      <c r="G141" s="2"/>
    </row>
    <row r="142" ht="15.75" customHeight="1">
      <c r="A142" s="2"/>
      <c r="B142" s="2"/>
      <c r="C142" s="2"/>
      <c r="D142" s="2"/>
      <c r="E142" s="2"/>
      <c r="G142" s="2"/>
    </row>
    <row r="143" ht="15.75" customHeight="1">
      <c r="A143" s="2"/>
      <c r="B143" s="2"/>
      <c r="C143" s="2"/>
      <c r="D143" s="2"/>
      <c r="E143" s="2"/>
      <c r="G143" s="2"/>
    </row>
    <row r="144" ht="15.75" customHeight="1">
      <c r="A144" s="2"/>
      <c r="B144" s="2"/>
      <c r="C144" s="2"/>
      <c r="D144" s="2"/>
      <c r="E144" s="2"/>
      <c r="G144" s="2"/>
    </row>
    <row r="145" ht="15.75" customHeight="1">
      <c r="A145" s="2"/>
      <c r="B145" s="2"/>
      <c r="C145" s="2"/>
      <c r="D145" s="2"/>
      <c r="E145" s="2"/>
      <c r="G145" s="2"/>
    </row>
    <row r="146" ht="15.75" customHeight="1">
      <c r="A146" s="2"/>
      <c r="B146" s="2"/>
      <c r="C146" s="2"/>
      <c r="D146" s="2"/>
      <c r="E146" s="2"/>
      <c r="G146" s="2"/>
    </row>
    <row r="147" ht="15.75" customHeight="1">
      <c r="A147" s="2"/>
      <c r="B147" s="2"/>
      <c r="C147" s="2"/>
      <c r="D147" s="2"/>
      <c r="E147" s="2"/>
      <c r="G147" s="2"/>
    </row>
    <row r="148" ht="15.75" customHeight="1">
      <c r="A148" s="2"/>
      <c r="B148" s="2"/>
      <c r="C148" s="2"/>
      <c r="D148" s="2"/>
      <c r="E148" s="2"/>
      <c r="G148" s="2"/>
    </row>
    <row r="149" ht="15.75" customHeight="1">
      <c r="A149" s="2"/>
      <c r="B149" s="2"/>
      <c r="C149" s="2"/>
      <c r="D149" s="2"/>
      <c r="E149" s="2"/>
      <c r="G149" s="2"/>
    </row>
    <row r="150" ht="15.75" customHeight="1">
      <c r="A150" s="2"/>
      <c r="B150" s="2"/>
      <c r="C150" s="2"/>
      <c r="D150" s="2"/>
      <c r="E150" s="2"/>
      <c r="G150" s="2"/>
    </row>
    <row r="151" ht="15.75" customHeight="1">
      <c r="A151" s="2"/>
      <c r="B151" s="2"/>
      <c r="C151" s="2"/>
      <c r="D151" s="2"/>
      <c r="E151" s="2"/>
      <c r="G151" s="2"/>
    </row>
    <row r="152" ht="15.75" customHeight="1">
      <c r="A152" s="2"/>
      <c r="B152" s="2"/>
      <c r="C152" s="2"/>
      <c r="D152" s="2"/>
      <c r="E152" s="2"/>
      <c r="G152" s="2"/>
    </row>
    <row r="153" ht="15.75" customHeight="1">
      <c r="A153" s="2"/>
      <c r="B153" s="2"/>
      <c r="C153" s="2"/>
      <c r="D153" s="2"/>
      <c r="E153" s="2"/>
      <c r="G153" s="2"/>
    </row>
    <row r="154" ht="15.75" customHeight="1">
      <c r="A154" s="2"/>
      <c r="B154" s="2"/>
      <c r="C154" s="2"/>
      <c r="D154" s="2"/>
      <c r="E154" s="2"/>
      <c r="G154" s="2"/>
    </row>
    <row r="155" ht="15.75" customHeight="1">
      <c r="A155" s="2"/>
      <c r="B155" s="2"/>
      <c r="C155" s="2"/>
      <c r="D155" s="2"/>
      <c r="E155" s="2"/>
      <c r="G155" s="2"/>
    </row>
    <row r="156" ht="15.75" customHeight="1">
      <c r="A156" s="2"/>
      <c r="B156" s="2"/>
      <c r="C156" s="2"/>
      <c r="D156" s="2"/>
      <c r="E156" s="2"/>
      <c r="G156" s="2"/>
    </row>
    <row r="157" ht="15.75" customHeight="1">
      <c r="A157" s="2"/>
      <c r="B157" s="2"/>
      <c r="C157" s="2"/>
      <c r="D157" s="2"/>
      <c r="E157" s="2"/>
      <c r="G157" s="2"/>
    </row>
    <row r="158" ht="15.75" customHeight="1">
      <c r="A158" s="2"/>
      <c r="B158" s="2"/>
      <c r="C158" s="2"/>
      <c r="D158" s="2"/>
      <c r="E158" s="2"/>
      <c r="G158" s="2"/>
    </row>
    <row r="159" ht="15.75" customHeight="1">
      <c r="A159" s="2"/>
      <c r="B159" s="2"/>
      <c r="C159" s="2"/>
      <c r="D159" s="2"/>
      <c r="E159" s="2"/>
      <c r="G159" s="2"/>
    </row>
    <row r="160" ht="15.75" customHeight="1">
      <c r="A160" s="2"/>
      <c r="B160" s="2"/>
      <c r="C160" s="2"/>
      <c r="D160" s="2"/>
      <c r="E160" s="2"/>
      <c r="G160" s="2"/>
    </row>
    <row r="161" ht="15.75" customHeight="1">
      <c r="A161" s="2"/>
      <c r="B161" s="2"/>
      <c r="C161" s="2"/>
      <c r="D161" s="2"/>
      <c r="E161" s="2"/>
      <c r="G161" s="2"/>
    </row>
    <row r="162" ht="15.75" customHeight="1">
      <c r="A162" s="2"/>
      <c r="B162" s="2"/>
      <c r="C162" s="2"/>
      <c r="D162" s="2"/>
      <c r="E162" s="2"/>
      <c r="G162" s="2"/>
    </row>
    <row r="163" ht="15.75" customHeight="1">
      <c r="A163" s="2"/>
      <c r="B163" s="2"/>
      <c r="C163" s="2"/>
      <c r="D163" s="2"/>
      <c r="E163" s="2"/>
      <c r="G163" s="2"/>
    </row>
    <row r="164" ht="15.75" customHeight="1">
      <c r="A164" s="2"/>
      <c r="B164" s="2"/>
      <c r="C164" s="2"/>
      <c r="D164" s="2"/>
      <c r="E164" s="2"/>
      <c r="G164" s="2"/>
    </row>
    <row r="165" ht="15.75" customHeight="1">
      <c r="A165" s="2"/>
      <c r="B165" s="2"/>
      <c r="C165" s="2"/>
      <c r="D165" s="2"/>
      <c r="E165" s="2"/>
      <c r="G165" s="2"/>
    </row>
    <row r="166" ht="15.75" customHeight="1">
      <c r="A166" s="2"/>
      <c r="B166" s="2"/>
      <c r="C166" s="2"/>
      <c r="D166" s="2"/>
      <c r="E166" s="2"/>
      <c r="G166" s="2"/>
    </row>
    <row r="167" ht="15.75" customHeight="1">
      <c r="A167" s="2"/>
      <c r="B167" s="2"/>
      <c r="C167" s="2"/>
      <c r="D167" s="2"/>
      <c r="E167" s="2"/>
      <c r="G167" s="2"/>
    </row>
    <row r="168" ht="15.75" customHeight="1">
      <c r="A168" s="2"/>
      <c r="B168" s="2"/>
      <c r="C168" s="2"/>
      <c r="D168" s="2"/>
      <c r="E168" s="2"/>
      <c r="G168" s="2"/>
    </row>
    <row r="169" ht="15.75" customHeight="1">
      <c r="A169" s="2"/>
      <c r="B169" s="2"/>
      <c r="C169" s="2"/>
      <c r="D169" s="2"/>
      <c r="E169" s="2"/>
      <c r="G169" s="2"/>
    </row>
    <row r="170" ht="15.75" customHeight="1">
      <c r="A170" s="2"/>
      <c r="B170" s="2"/>
      <c r="C170" s="2"/>
      <c r="D170" s="2"/>
      <c r="E170" s="2"/>
      <c r="G170" s="2"/>
    </row>
    <row r="171" ht="15.75" customHeight="1">
      <c r="A171" s="2"/>
      <c r="B171" s="2"/>
      <c r="C171" s="2"/>
      <c r="D171" s="2"/>
      <c r="E171" s="2"/>
      <c r="G171" s="2"/>
    </row>
    <row r="172" ht="15.75" customHeight="1">
      <c r="A172" s="2"/>
      <c r="B172" s="2"/>
      <c r="C172" s="2"/>
      <c r="D172" s="2"/>
      <c r="E172" s="2"/>
      <c r="G172" s="2"/>
    </row>
    <row r="173" ht="15.75" customHeight="1">
      <c r="A173" s="2"/>
      <c r="B173" s="2"/>
      <c r="C173" s="2"/>
      <c r="D173" s="2"/>
      <c r="E173" s="2"/>
      <c r="G173" s="2"/>
    </row>
    <row r="174" ht="15.75" customHeight="1">
      <c r="A174" s="2"/>
      <c r="B174" s="2"/>
      <c r="C174" s="2"/>
      <c r="D174" s="2"/>
      <c r="E174" s="2"/>
      <c r="G174" s="2"/>
    </row>
    <row r="175" ht="15.75" customHeight="1">
      <c r="A175" s="2"/>
      <c r="B175" s="2"/>
      <c r="C175" s="2"/>
      <c r="D175" s="2"/>
      <c r="E175" s="2"/>
      <c r="G175" s="2"/>
    </row>
    <row r="176" ht="15.75" customHeight="1">
      <c r="A176" s="2"/>
      <c r="B176" s="2"/>
      <c r="C176" s="2"/>
      <c r="D176" s="2"/>
      <c r="E176" s="2"/>
      <c r="G176" s="2"/>
    </row>
    <row r="177" ht="15.75" customHeight="1">
      <c r="A177" s="2"/>
      <c r="B177" s="2"/>
      <c r="C177" s="2"/>
      <c r="D177" s="2"/>
      <c r="E177" s="2"/>
      <c r="G177" s="2"/>
    </row>
    <row r="178" ht="15.75" customHeight="1">
      <c r="A178" s="2"/>
      <c r="B178" s="2"/>
      <c r="C178" s="2"/>
      <c r="D178" s="2"/>
      <c r="E178" s="2"/>
      <c r="G178" s="2"/>
    </row>
    <row r="179" ht="15.75" customHeight="1">
      <c r="A179" s="2"/>
      <c r="B179" s="2"/>
      <c r="C179" s="2"/>
      <c r="D179" s="2"/>
      <c r="E179" s="2"/>
      <c r="G179" s="2"/>
    </row>
    <row r="180" ht="15.75" customHeight="1">
      <c r="A180" s="2"/>
      <c r="B180" s="2"/>
      <c r="C180" s="2"/>
      <c r="D180" s="2"/>
      <c r="E180" s="2"/>
      <c r="G180" s="2"/>
    </row>
    <row r="181" ht="15.75" customHeight="1">
      <c r="A181" s="2"/>
      <c r="B181" s="2"/>
      <c r="C181" s="2"/>
      <c r="D181" s="2"/>
      <c r="E181" s="2"/>
      <c r="G181" s="2"/>
    </row>
    <row r="182" ht="15.75" customHeight="1">
      <c r="A182" s="2"/>
      <c r="B182" s="2"/>
      <c r="C182" s="2"/>
      <c r="D182" s="2"/>
      <c r="E182" s="2"/>
      <c r="G182" s="2"/>
    </row>
    <row r="183" ht="15.75" customHeight="1">
      <c r="A183" s="2"/>
      <c r="B183" s="2"/>
      <c r="C183" s="2"/>
      <c r="D183" s="2"/>
      <c r="E183" s="2"/>
      <c r="G183" s="2"/>
    </row>
    <row r="184" ht="15.75" customHeight="1">
      <c r="A184" s="2"/>
      <c r="B184" s="2"/>
      <c r="C184" s="2"/>
      <c r="D184" s="2"/>
      <c r="E184" s="2"/>
      <c r="G184" s="2"/>
    </row>
    <row r="185" ht="15.75" customHeight="1">
      <c r="A185" s="2"/>
      <c r="B185" s="2"/>
      <c r="C185" s="2"/>
      <c r="D185" s="2"/>
      <c r="E185" s="2"/>
      <c r="G185" s="2"/>
    </row>
    <row r="186" ht="15.75" customHeight="1">
      <c r="A186" s="2"/>
      <c r="B186" s="2"/>
      <c r="C186" s="2"/>
      <c r="D186" s="2"/>
      <c r="E186" s="2"/>
      <c r="G186" s="2"/>
    </row>
    <row r="187" ht="15.75" customHeight="1">
      <c r="A187" s="2"/>
      <c r="B187" s="2"/>
      <c r="C187" s="2"/>
      <c r="D187" s="2"/>
      <c r="E187" s="2"/>
      <c r="G187" s="2"/>
    </row>
    <row r="188" ht="15.75" customHeight="1">
      <c r="A188" s="2"/>
      <c r="B188" s="2"/>
      <c r="C188" s="2"/>
      <c r="D188" s="2"/>
      <c r="E188" s="2"/>
      <c r="G188" s="2"/>
    </row>
    <row r="189" ht="15.75" customHeight="1">
      <c r="A189" s="2"/>
      <c r="B189" s="2"/>
      <c r="C189" s="2"/>
      <c r="D189" s="2"/>
      <c r="E189" s="2"/>
      <c r="G189" s="2"/>
    </row>
    <row r="190" ht="15.75" customHeight="1">
      <c r="A190" s="2"/>
      <c r="B190" s="2"/>
      <c r="C190" s="2"/>
      <c r="D190" s="2"/>
      <c r="E190" s="2"/>
      <c r="G190" s="2"/>
    </row>
    <row r="191" ht="15.75" customHeight="1">
      <c r="A191" s="2"/>
      <c r="B191" s="2"/>
      <c r="C191" s="2"/>
      <c r="D191" s="2"/>
      <c r="E191" s="2"/>
      <c r="G191" s="2"/>
    </row>
    <row r="192" ht="15.75" customHeight="1">
      <c r="A192" s="2"/>
      <c r="B192" s="2"/>
      <c r="C192" s="2"/>
      <c r="D192" s="2"/>
      <c r="E192" s="2"/>
      <c r="G192" s="2"/>
    </row>
    <row r="193" ht="15.75" customHeight="1">
      <c r="A193" s="2"/>
      <c r="B193" s="2"/>
      <c r="C193" s="2"/>
      <c r="D193" s="2"/>
      <c r="E193" s="2"/>
      <c r="G193" s="2"/>
    </row>
    <row r="194" ht="15.75" customHeight="1">
      <c r="A194" s="2"/>
      <c r="B194" s="2"/>
      <c r="C194" s="2"/>
      <c r="D194" s="2"/>
      <c r="E194" s="2"/>
      <c r="G194" s="2"/>
    </row>
    <row r="195" ht="15.75" customHeight="1">
      <c r="A195" s="2"/>
      <c r="B195" s="2"/>
      <c r="C195" s="2"/>
      <c r="D195" s="2"/>
      <c r="E195" s="2"/>
      <c r="G195" s="2"/>
    </row>
    <row r="196" ht="15.75" customHeight="1">
      <c r="A196" s="2"/>
      <c r="B196" s="2"/>
      <c r="C196" s="2"/>
      <c r="D196" s="2"/>
      <c r="E196" s="2"/>
      <c r="G196" s="2"/>
    </row>
    <row r="197" ht="15.75" customHeight="1">
      <c r="A197" s="2"/>
      <c r="B197" s="2"/>
      <c r="C197" s="2"/>
      <c r="D197" s="2"/>
      <c r="E197" s="2"/>
      <c r="G197" s="2"/>
    </row>
    <row r="198" ht="15.75" customHeight="1">
      <c r="A198" s="2"/>
      <c r="B198" s="2"/>
      <c r="C198" s="2"/>
      <c r="D198" s="2"/>
      <c r="E198" s="2"/>
      <c r="G198" s="2"/>
    </row>
    <row r="199" ht="15.75" customHeight="1">
      <c r="A199" s="2"/>
      <c r="B199" s="2"/>
      <c r="C199" s="2"/>
      <c r="D199" s="2"/>
      <c r="E199" s="2"/>
      <c r="G199" s="2"/>
    </row>
    <row r="200" ht="15.75" customHeight="1">
      <c r="A200" s="2"/>
      <c r="B200" s="2"/>
      <c r="C200" s="2"/>
      <c r="D200" s="2"/>
      <c r="E200" s="2"/>
      <c r="G200" s="2"/>
    </row>
    <row r="201" ht="15.75" customHeight="1">
      <c r="A201" s="2"/>
      <c r="B201" s="2"/>
      <c r="C201" s="2"/>
      <c r="D201" s="2"/>
      <c r="E201" s="2"/>
      <c r="G201" s="2"/>
    </row>
    <row r="202" ht="15.75" customHeight="1">
      <c r="A202" s="2"/>
      <c r="B202" s="2"/>
      <c r="C202" s="2"/>
      <c r="D202" s="2"/>
      <c r="E202" s="2"/>
      <c r="G202" s="2"/>
    </row>
    <row r="203" ht="15.75" customHeight="1">
      <c r="A203" s="2"/>
      <c r="B203" s="2"/>
      <c r="C203" s="2"/>
      <c r="D203" s="2"/>
      <c r="E203" s="2"/>
      <c r="G203" s="2"/>
    </row>
    <row r="204" ht="15.75" customHeight="1">
      <c r="A204" s="2"/>
      <c r="B204" s="2"/>
      <c r="C204" s="2"/>
      <c r="D204" s="2"/>
      <c r="E204" s="2"/>
      <c r="G204" s="2"/>
    </row>
    <row r="205" ht="15.75" customHeight="1">
      <c r="A205" s="2"/>
      <c r="B205" s="2"/>
      <c r="C205" s="2"/>
      <c r="D205" s="2"/>
      <c r="E205" s="2"/>
      <c r="G205" s="2"/>
    </row>
    <row r="206" ht="15.75" customHeight="1">
      <c r="A206" s="2"/>
      <c r="B206" s="2"/>
      <c r="C206" s="2"/>
      <c r="D206" s="2"/>
      <c r="E206" s="2"/>
      <c r="G206" s="2"/>
    </row>
    <row r="207" ht="15.75" customHeight="1">
      <c r="A207" s="2"/>
      <c r="B207" s="2"/>
      <c r="C207" s="2"/>
      <c r="D207" s="2"/>
      <c r="E207" s="2"/>
      <c r="G207" s="2"/>
    </row>
    <row r="208" ht="15.75" customHeight="1">
      <c r="A208" s="2"/>
      <c r="B208" s="2"/>
      <c r="C208" s="2"/>
      <c r="D208" s="2"/>
      <c r="E208" s="2"/>
      <c r="G208" s="2"/>
    </row>
    <row r="209" ht="15.75" customHeight="1">
      <c r="A209" s="2"/>
      <c r="B209" s="2"/>
      <c r="C209" s="2"/>
      <c r="D209" s="2"/>
      <c r="E209" s="2"/>
      <c r="G209" s="2"/>
    </row>
    <row r="210" ht="15.75" customHeight="1">
      <c r="A210" s="2"/>
      <c r="B210" s="2"/>
      <c r="C210" s="2"/>
      <c r="D210" s="2"/>
      <c r="E210" s="2"/>
      <c r="G210" s="2"/>
    </row>
    <row r="211" ht="15.75" customHeight="1">
      <c r="A211" s="2"/>
      <c r="B211" s="2"/>
      <c r="C211" s="2"/>
      <c r="D211" s="2"/>
      <c r="E211" s="2"/>
      <c r="G211" s="2"/>
    </row>
    <row r="212" ht="15.75" customHeight="1">
      <c r="A212" s="2"/>
      <c r="B212" s="2"/>
      <c r="C212" s="2"/>
      <c r="D212" s="2"/>
      <c r="E212" s="2"/>
      <c r="G212" s="2"/>
    </row>
    <row r="213" ht="15.75" customHeight="1">
      <c r="A213" s="2"/>
      <c r="B213" s="2"/>
      <c r="C213" s="2"/>
      <c r="D213" s="2"/>
      <c r="E213" s="2"/>
      <c r="G213" s="2"/>
    </row>
    <row r="214" ht="15.75" customHeight="1">
      <c r="A214" s="2"/>
      <c r="B214" s="2"/>
      <c r="C214" s="2"/>
      <c r="D214" s="2"/>
      <c r="E214" s="2"/>
      <c r="G214" s="2"/>
    </row>
    <row r="215" ht="15.75" customHeight="1">
      <c r="A215" s="2"/>
      <c r="B215" s="2"/>
      <c r="C215" s="2"/>
      <c r="D215" s="2"/>
      <c r="E215" s="2"/>
      <c r="G215" s="2"/>
    </row>
    <row r="216" ht="15.75" customHeight="1">
      <c r="A216" s="2"/>
      <c r="B216" s="2"/>
      <c r="C216" s="2"/>
      <c r="D216" s="2"/>
      <c r="E216" s="2"/>
      <c r="G216" s="2"/>
    </row>
    <row r="217" ht="15.75" customHeight="1">
      <c r="A217" s="2"/>
      <c r="B217" s="2"/>
      <c r="C217" s="2"/>
      <c r="D217" s="2"/>
      <c r="E217" s="2"/>
      <c r="G217" s="2"/>
    </row>
    <row r="218" ht="15.75" customHeight="1">
      <c r="A218" s="2"/>
      <c r="B218" s="2"/>
      <c r="C218" s="2"/>
      <c r="D218" s="2"/>
      <c r="E218" s="2"/>
      <c r="G218" s="2"/>
    </row>
    <row r="219" ht="15.75" customHeight="1">
      <c r="A219" s="2"/>
      <c r="B219" s="2"/>
      <c r="C219" s="2"/>
      <c r="D219" s="2"/>
      <c r="E219" s="2"/>
      <c r="G219" s="2"/>
    </row>
    <row r="220" ht="15.75" customHeight="1">
      <c r="A220" s="2"/>
      <c r="B220" s="2"/>
      <c r="C220" s="2"/>
      <c r="D220" s="2"/>
      <c r="E220" s="2"/>
      <c r="G220" s="2"/>
    </row>
    <row r="221" ht="15.75" customHeight="1">
      <c r="A221" s="2"/>
      <c r="B221" s="2"/>
      <c r="C221" s="2"/>
      <c r="D221" s="2"/>
      <c r="E221" s="2"/>
      <c r="G221" s="2"/>
    </row>
    <row r="222" ht="15.75" customHeight="1">
      <c r="A222" s="2"/>
      <c r="B222" s="2"/>
      <c r="C222" s="2"/>
      <c r="D222" s="2"/>
      <c r="E222" s="2"/>
      <c r="G222" s="2"/>
    </row>
    <row r="223" ht="15.75" customHeight="1">
      <c r="A223" s="2"/>
      <c r="B223" s="2"/>
      <c r="C223" s="2"/>
      <c r="D223" s="2"/>
      <c r="E223" s="2"/>
      <c r="G223" s="2"/>
    </row>
    <row r="224" ht="15.75" customHeight="1">
      <c r="A224" s="2"/>
      <c r="B224" s="2"/>
      <c r="C224" s="2"/>
      <c r="D224" s="2"/>
      <c r="E224" s="2"/>
      <c r="G224" s="2"/>
    </row>
    <row r="225" ht="15.75" customHeight="1">
      <c r="A225" s="2"/>
      <c r="B225" s="2"/>
      <c r="C225" s="2"/>
      <c r="D225" s="2"/>
      <c r="E225" s="2"/>
      <c r="G225" s="2"/>
    </row>
    <row r="226" ht="15.75" customHeight="1">
      <c r="A226" s="2"/>
      <c r="B226" s="2"/>
      <c r="C226" s="2"/>
      <c r="D226" s="2"/>
      <c r="E226" s="2"/>
      <c r="G226" s="2"/>
    </row>
    <row r="227" ht="15.75" customHeight="1">
      <c r="A227" s="2"/>
      <c r="B227" s="2"/>
      <c r="C227" s="2"/>
      <c r="D227" s="2"/>
      <c r="E227" s="2"/>
      <c r="G227" s="2"/>
    </row>
    <row r="228" ht="15.75" customHeight="1">
      <c r="A228" s="2"/>
      <c r="B228" s="2"/>
      <c r="C228" s="2"/>
      <c r="D228" s="2"/>
      <c r="E228" s="2"/>
      <c r="G228" s="2"/>
    </row>
    <row r="229" ht="15.75" customHeight="1">
      <c r="A229" s="2"/>
      <c r="B229" s="2"/>
      <c r="C229" s="2"/>
      <c r="D229" s="2"/>
      <c r="E229" s="2"/>
      <c r="G229" s="2"/>
    </row>
    <row r="230" ht="15.75" customHeight="1">
      <c r="A230" s="2"/>
      <c r="B230" s="2"/>
      <c r="C230" s="2"/>
      <c r="D230" s="2"/>
      <c r="E230" s="2"/>
      <c r="G230" s="2"/>
    </row>
    <row r="231" ht="15.75" customHeight="1">
      <c r="A231" s="2"/>
      <c r="B231" s="2"/>
      <c r="C231" s="2"/>
      <c r="D231" s="2"/>
      <c r="E231" s="2"/>
      <c r="G231" s="2"/>
    </row>
    <row r="232" ht="15.75" customHeight="1">
      <c r="A232" s="2"/>
      <c r="B232" s="2"/>
      <c r="C232" s="2"/>
      <c r="D232" s="2"/>
      <c r="E232" s="2"/>
      <c r="G232" s="2"/>
    </row>
    <row r="233" ht="15.75" customHeight="1">
      <c r="A233" s="2"/>
      <c r="B233" s="2"/>
      <c r="C233" s="2"/>
      <c r="D233" s="2"/>
      <c r="E233" s="2"/>
      <c r="G233" s="2"/>
    </row>
    <row r="234" ht="15.75" customHeight="1">
      <c r="A234" s="2"/>
      <c r="B234" s="2"/>
      <c r="C234" s="2"/>
      <c r="D234" s="2"/>
      <c r="E234" s="2"/>
      <c r="G234" s="2"/>
    </row>
    <row r="235" ht="15.75" customHeight="1">
      <c r="A235" s="2"/>
      <c r="B235" s="2"/>
      <c r="C235" s="2"/>
      <c r="D235" s="2"/>
      <c r="E235" s="2"/>
      <c r="G235" s="2"/>
    </row>
    <row r="236" ht="15.75" customHeight="1">
      <c r="A236" s="2"/>
      <c r="B236" s="2"/>
      <c r="C236" s="2"/>
      <c r="D236" s="2"/>
      <c r="E236" s="2"/>
      <c r="G236" s="2"/>
    </row>
    <row r="237" ht="15.75" customHeight="1">
      <c r="A237" s="2"/>
      <c r="B237" s="2"/>
      <c r="C237" s="2"/>
      <c r="D237" s="2"/>
      <c r="E237" s="2"/>
      <c r="G237" s="2"/>
    </row>
    <row r="238" ht="15.75" customHeight="1">
      <c r="A238" s="2"/>
      <c r="B238" s="2"/>
      <c r="C238" s="2"/>
      <c r="D238" s="2"/>
      <c r="E238" s="2"/>
      <c r="G238" s="2"/>
    </row>
    <row r="239" ht="15.75" customHeight="1">
      <c r="A239" s="2"/>
      <c r="B239" s="2"/>
      <c r="C239" s="2"/>
      <c r="D239" s="2"/>
      <c r="E239" s="2"/>
      <c r="G239" s="2"/>
    </row>
    <row r="240" ht="15.75" customHeight="1">
      <c r="A240" s="2"/>
      <c r="B240" s="2"/>
      <c r="C240" s="2"/>
      <c r="D240" s="2"/>
      <c r="E240" s="2"/>
      <c r="G240" s="2"/>
    </row>
    <row r="241" ht="15.75" customHeight="1">
      <c r="A241" s="2"/>
      <c r="B241" s="2"/>
      <c r="C241" s="2"/>
      <c r="D241" s="2"/>
      <c r="E241" s="2"/>
      <c r="G241" s="2"/>
    </row>
    <row r="242" ht="15.75" customHeight="1">
      <c r="A242" s="2"/>
      <c r="B242" s="2"/>
      <c r="C242" s="2"/>
      <c r="D242" s="2"/>
      <c r="E242" s="2"/>
      <c r="G242" s="2"/>
    </row>
    <row r="243" ht="15.75" customHeight="1">
      <c r="A243" s="2"/>
      <c r="B243" s="2"/>
      <c r="C243" s="2"/>
      <c r="D243" s="2"/>
      <c r="E243" s="2"/>
      <c r="G243" s="2"/>
    </row>
    <row r="244" ht="15.75" customHeight="1">
      <c r="A244" s="2"/>
      <c r="B244" s="2"/>
      <c r="C244" s="2"/>
      <c r="D244" s="2"/>
      <c r="E244" s="2"/>
      <c r="G244" s="2"/>
    </row>
    <row r="245" ht="15.75" customHeight="1">
      <c r="A245" s="2"/>
      <c r="B245" s="2"/>
      <c r="C245" s="2"/>
      <c r="D245" s="2"/>
      <c r="E245" s="2"/>
      <c r="G245" s="2"/>
    </row>
    <row r="246" ht="15.75" customHeight="1">
      <c r="A246" s="2"/>
      <c r="B246" s="2"/>
      <c r="C246" s="2"/>
      <c r="D246" s="2"/>
      <c r="E246" s="2"/>
      <c r="G246" s="2"/>
    </row>
    <row r="247" ht="15.75" customHeight="1">
      <c r="A247" s="2"/>
      <c r="B247" s="2"/>
      <c r="C247" s="2"/>
      <c r="D247" s="2"/>
      <c r="E247" s="2"/>
      <c r="G247" s="2"/>
    </row>
    <row r="248" ht="15.75" customHeight="1">
      <c r="A248" s="2"/>
      <c r="B248" s="2"/>
      <c r="C248" s="2"/>
      <c r="D248" s="2"/>
      <c r="E248" s="2"/>
      <c r="G248" s="2"/>
    </row>
    <row r="249" ht="15.75" customHeight="1">
      <c r="A249" s="2"/>
      <c r="B249" s="2"/>
      <c r="C249" s="2"/>
      <c r="D249" s="2"/>
      <c r="E249" s="2"/>
      <c r="G249" s="2"/>
    </row>
    <row r="250" ht="15.75" customHeight="1">
      <c r="A250" s="2"/>
      <c r="B250" s="2"/>
      <c r="C250" s="2"/>
      <c r="D250" s="2"/>
      <c r="E250" s="2"/>
      <c r="G250" s="2"/>
    </row>
    <row r="251" ht="15.75" customHeight="1">
      <c r="A251" s="2"/>
      <c r="B251" s="2"/>
      <c r="C251" s="2"/>
      <c r="D251" s="2"/>
      <c r="E251" s="2"/>
      <c r="G251" s="2"/>
    </row>
    <row r="252" ht="15.75" customHeight="1">
      <c r="A252" s="2"/>
      <c r="B252" s="2"/>
      <c r="C252" s="2"/>
      <c r="D252" s="2"/>
      <c r="E252" s="2"/>
      <c r="G252" s="2"/>
    </row>
    <row r="253" ht="15.75" customHeight="1">
      <c r="A253" s="2"/>
      <c r="B253" s="2"/>
      <c r="C253" s="2"/>
      <c r="D253" s="2"/>
      <c r="E253" s="2"/>
      <c r="G253" s="2"/>
    </row>
    <row r="254" ht="15.75" customHeight="1">
      <c r="A254" s="2"/>
      <c r="B254" s="2"/>
      <c r="C254" s="2"/>
      <c r="D254" s="2"/>
      <c r="E254" s="2"/>
      <c r="G254" s="2"/>
    </row>
    <row r="255" ht="15.75" customHeight="1">
      <c r="A255" s="2"/>
      <c r="B255" s="2"/>
      <c r="C255" s="2"/>
      <c r="D255" s="2"/>
      <c r="E255" s="2"/>
      <c r="G255" s="2"/>
    </row>
    <row r="256" ht="15.75" customHeight="1">
      <c r="A256" s="2"/>
      <c r="B256" s="2"/>
      <c r="C256" s="2"/>
      <c r="D256" s="2"/>
      <c r="E256" s="2"/>
      <c r="G256" s="2"/>
    </row>
    <row r="257" ht="15.75" customHeight="1">
      <c r="A257" s="2"/>
      <c r="B257" s="2"/>
      <c r="C257" s="2"/>
      <c r="D257" s="2"/>
      <c r="E257" s="2"/>
      <c r="G257" s="2"/>
    </row>
    <row r="258" ht="15.75" customHeight="1">
      <c r="A258" s="2"/>
      <c r="B258" s="2"/>
      <c r="C258" s="2"/>
      <c r="D258" s="2"/>
      <c r="E258" s="2"/>
      <c r="G258" s="2"/>
    </row>
    <row r="259" ht="15.75" customHeight="1">
      <c r="A259" s="2"/>
      <c r="B259" s="2"/>
      <c r="C259" s="2"/>
      <c r="D259" s="2"/>
      <c r="E259" s="2"/>
      <c r="G259" s="2"/>
    </row>
    <row r="260" ht="15.75" customHeight="1">
      <c r="A260" s="2"/>
      <c r="B260" s="2"/>
      <c r="C260" s="2"/>
      <c r="D260" s="2"/>
      <c r="E260" s="2"/>
      <c r="G260" s="2"/>
    </row>
    <row r="261" ht="15.75" customHeight="1">
      <c r="A261" s="2"/>
      <c r="B261" s="2"/>
      <c r="C261" s="2"/>
      <c r="D261" s="2"/>
      <c r="E261" s="2"/>
      <c r="G261" s="2"/>
    </row>
    <row r="262" ht="15.75" customHeight="1">
      <c r="A262" s="2"/>
      <c r="B262" s="2"/>
      <c r="C262" s="2"/>
      <c r="D262" s="2"/>
      <c r="E262" s="2"/>
      <c r="G262" s="2"/>
    </row>
    <row r="263" ht="15.75" customHeight="1">
      <c r="A263" s="2"/>
      <c r="B263" s="2"/>
      <c r="C263" s="2"/>
      <c r="D263" s="2"/>
      <c r="E263" s="2"/>
      <c r="G263" s="2"/>
    </row>
    <row r="264" ht="15.75" customHeight="1">
      <c r="A264" s="2"/>
      <c r="B264" s="2"/>
      <c r="C264" s="2"/>
      <c r="D264" s="2"/>
      <c r="E264" s="2"/>
      <c r="G264" s="2"/>
    </row>
    <row r="265" ht="15.75" customHeight="1">
      <c r="A265" s="2"/>
      <c r="B265" s="2"/>
      <c r="C265" s="2"/>
      <c r="D265" s="2"/>
      <c r="E265" s="2"/>
      <c r="G265" s="2"/>
    </row>
    <row r="266" ht="15.75" customHeight="1">
      <c r="A266" s="2"/>
      <c r="B266" s="2"/>
      <c r="C266" s="2"/>
      <c r="D266" s="2"/>
      <c r="E266" s="2"/>
      <c r="G266" s="2"/>
    </row>
    <row r="267" ht="15.75" customHeight="1">
      <c r="A267" s="2"/>
      <c r="B267" s="2"/>
      <c r="C267" s="2"/>
      <c r="D267" s="2"/>
      <c r="E267" s="2"/>
      <c r="G267" s="2"/>
    </row>
    <row r="268" ht="15.75" customHeight="1">
      <c r="A268" s="2"/>
      <c r="B268" s="2"/>
      <c r="C268" s="2"/>
      <c r="D268" s="2"/>
      <c r="E268" s="2"/>
      <c r="G268" s="2"/>
    </row>
    <row r="269" ht="15.75" customHeight="1">
      <c r="A269" s="2"/>
      <c r="B269" s="2"/>
      <c r="C269" s="2"/>
      <c r="D269" s="2"/>
      <c r="E269" s="2"/>
      <c r="G269" s="2"/>
    </row>
    <row r="270" ht="15.75" customHeight="1">
      <c r="A270" s="2"/>
      <c r="B270" s="2"/>
      <c r="C270" s="2"/>
      <c r="D270" s="2"/>
      <c r="E270" s="2"/>
      <c r="G270" s="2"/>
    </row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3:E3"/>
    <mergeCell ref="B5:E5"/>
    <mergeCell ref="B19:E19"/>
    <mergeCell ref="B21:E21"/>
    <mergeCell ref="B35:E35"/>
    <mergeCell ref="B37:E37"/>
    <mergeCell ref="B51:E51"/>
    <mergeCell ref="B53:E5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27.71"/>
    <col customWidth="1" min="2" max="2" width="21.14"/>
    <col customWidth="1" min="3" max="3" width="17.43"/>
    <col customWidth="1" min="4" max="4" width="22.86"/>
    <col customWidth="1" min="5" max="5" width="18.86"/>
    <col customWidth="1" min="7" max="7" width="26.0"/>
  </cols>
  <sheetData>
    <row r="1" ht="15.75" customHeight="1">
      <c r="A1" s="2"/>
      <c r="B1" s="5" t="s">
        <v>63</v>
      </c>
      <c r="C1" s="5" t="s">
        <v>64</v>
      </c>
      <c r="D1" s="5" t="s">
        <v>65</v>
      </c>
      <c r="E1" s="5" t="s">
        <v>66</v>
      </c>
      <c r="F1" s="6"/>
      <c r="G1" s="2"/>
      <c r="I1" s="7" t="s">
        <v>28</v>
      </c>
      <c r="J1" s="8" t="s">
        <v>29</v>
      </c>
      <c r="K1" s="9"/>
    </row>
    <row r="2" ht="15.75" customHeight="1">
      <c r="A2" s="41" t="s">
        <v>30</v>
      </c>
      <c r="B2" s="11"/>
      <c r="C2" s="12"/>
      <c r="D2" s="12"/>
      <c r="E2" s="12"/>
      <c r="F2" s="11" t="s">
        <v>31</v>
      </c>
      <c r="G2" s="4" t="s">
        <v>32</v>
      </c>
    </row>
    <row r="3" ht="15.75" customHeight="1">
      <c r="A3" s="10" t="s">
        <v>33</v>
      </c>
      <c r="B3" s="13">
        <v>1000000.0</v>
      </c>
      <c r="C3" s="14"/>
      <c r="D3" s="14"/>
      <c r="E3" s="15"/>
      <c r="F3" s="11">
        <f>B3</f>
        <v>1000000</v>
      </c>
      <c r="G3" s="16" t="s">
        <v>61</v>
      </c>
    </row>
    <row r="4" ht="15.75" customHeight="1">
      <c r="A4" s="17" t="s">
        <v>35</v>
      </c>
      <c r="B4" s="18"/>
      <c r="C4" s="18"/>
      <c r="D4" s="18"/>
      <c r="E4" s="18"/>
      <c r="F4" s="19">
        <f t="shared" ref="F4:F15" si="1">SUM(B4:E4)</f>
        <v>0</v>
      </c>
      <c r="G4" s="1"/>
    </row>
    <row r="5" ht="15.75" customHeight="1">
      <c r="A5" s="20" t="s">
        <v>36</v>
      </c>
      <c r="B5" s="21" t="str">
        <f>IF(G3="Нет", IF(F4/F3&lt;#REF!,#REF!*F4,IF(F4/F3&gt;=#REF!,#REF!*F4,IF(F4/F3&gt;=#REF!,#REF!*F4, IF(F4/F3&gt;=#REF!,#REF!*F4,IF(F4/F3&gt;=#REF!,#REF!*F4, IF(F4/F3&gt;=#REF!,#REF!*F4,#REF!*F4)))))),F4*#REF!)</f>
        <v>#REF!</v>
      </c>
      <c r="C5" s="14"/>
      <c r="D5" s="14"/>
      <c r="E5" s="15"/>
      <c r="F5" s="22" t="str">
        <f t="shared" si="1"/>
        <v>#REF!</v>
      </c>
      <c r="G5" s="2"/>
    </row>
    <row r="6" ht="15.75" customHeight="1">
      <c r="A6" s="20" t="s">
        <v>37</v>
      </c>
      <c r="B6" s="22">
        <f>IF($G$3="Да",#REF!,'Справочник'!$B$2) </f>
        <v>40000</v>
      </c>
      <c r="C6" s="22">
        <f>IF($G$3="Да",#REF!,'Справочник'!$B$2) </f>
        <v>40000</v>
      </c>
      <c r="D6" s="22">
        <f>IF($G$3="Да",#REF!,'Справочник'!$B$2) </f>
        <v>40000</v>
      </c>
      <c r="E6" s="22">
        <f>IF($G$3="Да",#REF!,'Справочник'!$B$2) </f>
        <v>40000</v>
      </c>
      <c r="F6" s="22">
        <f t="shared" si="1"/>
        <v>160000</v>
      </c>
      <c r="G6" s="2"/>
    </row>
    <row r="7" ht="15.75" customHeight="1">
      <c r="A7" s="20" t="s">
        <v>38</v>
      </c>
      <c r="B7" s="22">
        <f>IF($G$3="Да",#REF!,'Справочник'!$B$3) </f>
        <v>5000</v>
      </c>
      <c r="C7" s="22">
        <f>IF($G$3="Да",#REF!,'Справочник'!$B$3) </f>
        <v>5000</v>
      </c>
      <c r="D7" s="22">
        <f>IF($G$3="Да",#REF!,'Справочник'!$B$3) </f>
        <v>5000</v>
      </c>
      <c r="E7" s="22">
        <f>IF($G$3="Да",#REF!,'Справочник'!$B$3) </f>
        <v>5000</v>
      </c>
      <c r="F7" s="22">
        <f t="shared" si="1"/>
        <v>20000</v>
      </c>
      <c r="G7" s="2"/>
    </row>
    <row r="8" ht="15.75" customHeight="1">
      <c r="A8" s="23" t="s">
        <v>39</v>
      </c>
      <c r="B8" s="24" t="str">
        <f>(SUM(#REF!))*'Справочник'!$B6</f>
        <v>#REF!</v>
      </c>
      <c r="C8" s="25" t="str">
        <f>(SUM(#REF!))*'Справочник'!$B6</f>
        <v>#REF!</v>
      </c>
      <c r="D8" s="25" t="str">
        <f>(SUM(#REF!))*'Справочник'!$B6</f>
        <v>#REF!</v>
      </c>
      <c r="E8" s="25" t="str">
        <f>(SUM(#REF!))*'Справочник'!$B6</f>
        <v>#REF!</v>
      </c>
      <c r="F8" s="24" t="str">
        <f t="shared" si="1"/>
        <v>#REF!</v>
      </c>
      <c r="G8" s="2"/>
    </row>
    <row r="9" ht="15.75" customHeight="1">
      <c r="A9" s="23" t="s">
        <v>40</v>
      </c>
      <c r="B9" s="24" t="str">
        <f>(SUM(#REF!))*'Справочник'!$B7</f>
        <v>#REF!</v>
      </c>
      <c r="C9" s="25" t="str">
        <f>(SUM(#REF!))*'Справочник'!$B7</f>
        <v>#REF!</v>
      </c>
      <c r="D9" s="25" t="str">
        <f>(SUM(#REF!))*'Справочник'!$B7</f>
        <v>#REF!</v>
      </c>
      <c r="E9" s="25" t="str">
        <f>(SUM(#REF!))*'Справочник'!$B7</f>
        <v>#REF!</v>
      </c>
      <c r="F9" s="24" t="str">
        <f t="shared" si="1"/>
        <v>#REF!</v>
      </c>
      <c r="G9" s="2"/>
    </row>
    <row r="10" ht="15.75" customHeight="1">
      <c r="A10" s="26" t="s">
        <v>41</v>
      </c>
      <c r="B10" s="24" t="str">
        <f>(SUM(#REF!))*'Справочник'!$B8</f>
        <v>#REF!</v>
      </c>
      <c r="C10" s="25" t="str">
        <f>(SUM(#REF!))*'Справочник'!$B8</f>
        <v>#REF!</v>
      </c>
      <c r="D10" s="25" t="str">
        <f>(SUM(#REF!))*'Справочник'!$B8</f>
        <v>#REF!</v>
      </c>
      <c r="E10" s="25" t="str">
        <f>(SUM(#REF!))*'Справочник'!$B8</f>
        <v>#REF!</v>
      </c>
      <c r="F10" s="24" t="str">
        <f t="shared" si="1"/>
        <v>#REF!</v>
      </c>
      <c r="G10" s="2"/>
    </row>
    <row r="11" ht="15.75" customHeight="1">
      <c r="A11" s="26" t="s">
        <v>42</v>
      </c>
      <c r="B11" s="24" t="str">
        <f>(SUM(#REF!))*'Справочник'!$B9</f>
        <v>#REF!</v>
      </c>
      <c r="C11" s="25" t="str">
        <f>(SUM(#REF!))*'Справочник'!$B9</f>
        <v>#REF!</v>
      </c>
      <c r="D11" s="25" t="str">
        <f>(SUM(#REF!))*'Справочник'!$B9</f>
        <v>#REF!</v>
      </c>
      <c r="E11" s="25" t="str">
        <f>(SUM(#REF!))*'Справочник'!$B9</f>
        <v>#REF!</v>
      </c>
      <c r="F11" s="24" t="str">
        <f t="shared" si="1"/>
        <v>#REF!</v>
      </c>
      <c r="G11" s="2"/>
    </row>
    <row r="12" ht="15.75" customHeight="1">
      <c r="A12" s="26" t="s">
        <v>43</v>
      </c>
      <c r="B12" s="24" t="str">
        <f>(SUM(#REF!))*'Справочник'!$B10</f>
        <v>#REF!</v>
      </c>
      <c r="C12" s="25" t="str">
        <f>(SUM(#REF!))*'Справочник'!$B10</f>
        <v>#REF!</v>
      </c>
      <c r="D12" s="25" t="str">
        <f>(SUM(#REF!))*'Справочник'!$B10</f>
        <v>#REF!</v>
      </c>
      <c r="E12" s="25" t="str">
        <f>(SUM(#REF!))*'Справочник'!$B10</f>
        <v>#REF!</v>
      </c>
      <c r="F12" s="24" t="str">
        <f t="shared" si="1"/>
        <v>#REF!</v>
      </c>
      <c r="G12" s="2"/>
    </row>
    <row r="13" ht="15.75" customHeight="1">
      <c r="A13" s="27" t="s">
        <v>44</v>
      </c>
      <c r="B13" s="28" t="str">
        <f t="shared" ref="B13:E13" si="2">SUM(B8:B12)</f>
        <v>#REF!</v>
      </c>
      <c r="C13" s="28" t="str">
        <f t="shared" si="2"/>
        <v>#REF!</v>
      </c>
      <c r="D13" s="28" t="str">
        <f t="shared" si="2"/>
        <v>#REF!</v>
      </c>
      <c r="E13" s="28" t="str">
        <f t="shared" si="2"/>
        <v>#REF!</v>
      </c>
      <c r="F13" s="28" t="str">
        <f t="shared" si="1"/>
        <v>#REF!</v>
      </c>
      <c r="G13" s="2"/>
    </row>
    <row r="14" ht="15.75" customHeight="1">
      <c r="A14" s="20" t="s">
        <v>45</v>
      </c>
      <c r="B14" s="22" t="str">
        <f t="shared" ref="B14:E14" si="3">B7-B13</f>
        <v>#REF!</v>
      </c>
      <c r="C14" s="22" t="str">
        <f t="shared" si="3"/>
        <v>#REF!</v>
      </c>
      <c r="D14" s="22" t="str">
        <f t="shared" si="3"/>
        <v>#REF!</v>
      </c>
      <c r="E14" s="22" t="str">
        <f t="shared" si="3"/>
        <v>#REF!</v>
      </c>
      <c r="F14" s="22" t="str">
        <f t="shared" si="1"/>
        <v>#REF!</v>
      </c>
      <c r="G14" s="2"/>
    </row>
    <row r="15" ht="15.75" customHeight="1">
      <c r="A15" s="29" t="s">
        <v>46</v>
      </c>
      <c r="B15" s="22" t="str">
        <f>IF(B14&gt;#REF!,(B29+B45+B61)/('Справочник'!$C$2 -B$69),0)</f>
        <v>#REF!</v>
      </c>
      <c r="C15" s="22" t="str">
        <f>IF(C14&gt;#REF!,(C29+C45+C61)/('Справочник'!$C$2 -C$69),0)</f>
        <v>#REF!</v>
      </c>
      <c r="D15" s="22" t="str">
        <f>IF(D14&gt;#REF!,(D29+D45+D61)/('Справочник'!$C$2 -D$69),0)</f>
        <v>#REF!</v>
      </c>
      <c r="E15" s="22" t="str">
        <f>IF(E14&gt;#REF!,(E29+E45+E61)/('Справочник'!$C$2 -E$69),0)</f>
        <v>#REF!</v>
      </c>
      <c r="F15" s="22" t="str">
        <f t="shared" si="1"/>
        <v>#REF!</v>
      </c>
      <c r="G15" s="2"/>
    </row>
    <row r="16" ht="15.75" customHeight="1">
      <c r="A16" s="17" t="s">
        <v>47</v>
      </c>
      <c r="B16" s="19" t="str">
        <f t="shared" ref="B16:E16" si="4">B6+B14+B15</f>
        <v>#REF!</v>
      </c>
      <c r="C16" s="19" t="str">
        <f t="shared" si="4"/>
        <v>#REF!</v>
      </c>
      <c r="D16" s="19" t="str">
        <f t="shared" si="4"/>
        <v>#REF!</v>
      </c>
      <c r="E16" s="19" t="str">
        <f t="shared" si="4"/>
        <v>#REF!</v>
      </c>
      <c r="F16" s="19" t="str">
        <f>B5+SUM(B16:E16)</f>
        <v>#REF!</v>
      </c>
      <c r="G16" s="2"/>
    </row>
    <row r="17" ht="15.75" customHeight="1">
      <c r="A17" s="2"/>
      <c r="B17" s="6"/>
      <c r="C17" s="6"/>
      <c r="D17" s="6"/>
      <c r="E17" s="6"/>
      <c r="F17" s="6"/>
      <c r="G17" s="2"/>
    </row>
    <row r="18" ht="15.75" customHeight="1">
      <c r="A18" s="41" t="s">
        <v>48</v>
      </c>
      <c r="B18" s="11"/>
      <c r="C18" s="12"/>
      <c r="D18" s="12"/>
      <c r="E18" s="12"/>
      <c r="F18" s="11" t="s">
        <v>31</v>
      </c>
      <c r="G18" s="4" t="s">
        <v>32</v>
      </c>
    </row>
    <row r="19" ht="15.75" customHeight="1">
      <c r="A19" s="10" t="s">
        <v>33</v>
      </c>
      <c r="B19" s="13">
        <v>1000000.0</v>
      </c>
      <c r="C19" s="14"/>
      <c r="D19" s="14"/>
      <c r="E19" s="15"/>
      <c r="F19" s="11">
        <f>B19</f>
        <v>1000000</v>
      </c>
      <c r="G19" s="16" t="s">
        <v>51</v>
      </c>
    </row>
    <row r="20" ht="15.75" customHeight="1">
      <c r="A20" s="17" t="s">
        <v>35</v>
      </c>
      <c r="B20" s="18"/>
      <c r="C20" s="18"/>
      <c r="D20" s="18"/>
      <c r="E20" s="18"/>
      <c r="F20" s="19">
        <f t="shared" ref="F20:F31" si="5">SUM(B20:E20)</f>
        <v>0</v>
      </c>
      <c r="G20" s="2"/>
    </row>
    <row r="21" ht="15.75" customHeight="1">
      <c r="A21" s="20" t="s">
        <v>36</v>
      </c>
      <c r="B21" s="21" t="str">
        <f>IF(G19="Нет", IF(F20/F19&lt;#REF!,#REF!*F20,IF(F20/F19&gt;=#REF!,#REF!*F20, IF(F20/F19&gt;=#REF!,#REF!*F20, IF(F20/F19&gt;=#REF!,#REF!*F20,IF(F20/F19&gt;=#REF!,#REF!*F20, IF(F20/F19&gt;=#REF!,#REF!*F20,#REF!*F20)))))), F20*#REF!)</f>
        <v>#REF!</v>
      </c>
      <c r="C21" s="14"/>
      <c r="D21" s="14"/>
      <c r="E21" s="15"/>
      <c r="F21" s="22" t="str">
        <f t="shared" si="5"/>
        <v>#REF!</v>
      </c>
      <c r="G21" s="2"/>
    </row>
    <row r="22" ht="15.75" customHeight="1">
      <c r="A22" s="20" t="s">
        <v>37</v>
      </c>
      <c r="B22" s="22">
        <f>IF($G$19="Да",#REF!,'Справочник'!$B$2) </f>
        <v>40000</v>
      </c>
      <c r="C22" s="22">
        <f>IF($G$19="Да",#REF!,'Справочник'!$B$2) </f>
        <v>40000</v>
      </c>
      <c r="D22" s="22">
        <f>IF($G$19="Да",#REF!,'Справочник'!$B$2) </f>
        <v>40000</v>
      </c>
      <c r="E22" s="22">
        <f>IF($G$19="Да",#REF!,'Справочник'!$B$2) </f>
        <v>40000</v>
      </c>
      <c r="F22" s="22">
        <f t="shared" si="5"/>
        <v>160000</v>
      </c>
      <c r="G22" s="2"/>
    </row>
    <row r="23" ht="15.75" customHeight="1">
      <c r="A23" s="20" t="s">
        <v>38</v>
      </c>
      <c r="B23" s="22">
        <f>IF($G$19="Да",#REF!,'Справочник'!$B$3) </f>
        <v>5000</v>
      </c>
      <c r="C23" s="22">
        <f>IF($G$19="Да",#REF!,'Справочник'!$B$3) </f>
        <v>5000</v>
      </c>
      <c r="D23" s="22">
        <f>IF($G$19="Да",#REF!,'Справочник'!$B$3) </f>
        <v>5000</v>
      </c>
      <c r="E23" s="22">
        <f>IF($G$19="Да",#REF!,'Справочник'!$B$3) </f>
        <v>5000</v>
      </c>
      <c r="F23" s="22">
        <f t="shared" si="5"/>
        <v>20000</v>
      </c>
      <c r="G23" s="2"/>
    </row>
    <row r="24" ht="15.75" customHeight="1">
      <c r="A24" s="23" t="s">
        <v>39</v>
      </c>
      <c r="B24" s="24" t="str">
        <f>(SUM(#REF!))*'Справочник'!$B6</f>
        <v>#REF!</v>
      </c>
      <c r="C24" s="25" t="str">
        <f>(SUM(#REF!))*'Справочник'!$B6</f>
        <v>#REF!</v>
      </c>
      <c r="D24" s="25" t="str">
        <f>(SUM(#REF!))*'Справочник'!$B6</f>
        <v>#REF!</v>
      </c>
      <c r="E24" s="25" t="str">
        <f>(SUM(#REF!))*'Справочник'!$B6</f>
        <v>#REF!</v>
      </c>
      <c r="F24" s="24" t="str">
        <f t="shared" si="5"/>
        <v>#REF!</v>
      </c>
      <c r="G24" s="2"/>
    </row>
    <row r="25" ht="15.75" customHeight="1">
      <c r="A25" s="23" t="s">
        <v>40</v>
      </c>
      <c r="B25" s="24" t="str">
        <f>(SUM(#REF!))*'Справочник'!$B7</f>
        <v>#REF!</v>
      </c>
      <c r="C25" s="25" t="str">
        <f>(SUM(#REF!))*'Справочник'!$B7</f>
        <v>#REF!</v>
      </c>
      <c r="D25" s="25" t="str">
        <f>(SUM(#REF!))*'Справочник'!$B7</f>
        <v>#REF!</v>
      </c>
      <c r="E25" s="25" t="str">
        <f>(SUM(#REF!))*'Справочник'!$B7</f>
        <v>#REF!</v>
      </c>
      <c r="F25" s="24" t="str">
        <f t="shared" si="5"/>
        <v>#REF!</v>
      </c>
      <c r="G25" s="2"/>
    </row>
    <row r="26" ht="15.75" customHeight="1">
      <c r="A26" s="26" t="s">
        <v>41</v>
      </c>
      <c r="B26" s="24" t="str">
        <f>(SUM(#REF!))*'Справочник'!$B8</f>
        <v>#REF!</v>
      </c>
      <c r="C26" s="25" t="str">
        <f>(SUM(#REF!))*'Справочник'!$B8</f>
        <v>#REF!</v>
      </c>
      <c r="D26" s="25" t="str">
        <f>(SUM(#REF!))*'Справочник'!$B8</f>
        <v>#REF!</v>
      </c>
      <c r="E26" s="25" t="str">
        <f>(SUM(#REF!))*'Справочник'!$B8</f>
        <v>#REF!</v>
      </c>
      <c r="F26" s="24" t="str">
        <f t="shared" si="5"/>
        <v>#REF!</v>
      </c>
      <c r="G26" s="2"/>
    </row>
    <row r="27" ht="15.75" customHeight="1">
      <c r="A27" s="26" t="s">
        <v>42</v>
      </c>
      <c r="B27" s="24" t="str">
        <f>(SUM(#REF!))*'Справочник'!$B9</f>
        <v>#REF!</v>
      </c>
      <c r="C27" s="25" t="str">
        <f>(SUM(#REF!))*'Справочник'!$B9</f>
        <v>#REF!</v>
      </c>
      <c r="D27" s="25" t="str">
        <f>(SUM(#REF!))*'Справочник'!$B9</f>
        <v>#REF!</v>
      </c>
      <c r="E27" s="25" t="str">
        <f>(SUM(#REF!))*'Справочник'!$B9</f>
        <v>#REF!</v>
      </c>
      <c r="F27" s="24" t="str">
        <f t="shared" si="5"/>
        <v>#REF!</v>
      </c>
      <c r="G27" s="2"/>
    </row>
    <row r="28" ht="15.75" customHeight="1">
      <c r="A28" s="26" t="s">
        <v>43</v>
      </c>
      <c r="B28" s="24" t="str">
        <f>(SUM(#REF!))*'Справочник'!$B10</f>
        <v>#REF!</v>
      </c>
      <c r="C28" s="25" t="str">
        <f>(SUM(#REF!))*'Справочник'!$B10</f>
        <v>#REF!</v>
      </c>
      <c r="D28" s="25" t="str">
        <f>(SUM(#REF!))*'Справочник'!$B10</f>
        <v>#REF!</v>
      </c>
      <c r="E28" s="25" t="str">
        <f>(SUM(#REF!))*'Справочник'!$B10</f>
        <v>#REF!</v>
      </c>
      <c r="F28" s="24" t="str">
        <f t="shared" si="5"/>
        <v>#REF!</v>
      </c>
      <c r="G28" s="2"/>
    </row>
    <row r="29" ht="15.75" customHeight="1">
      <c r="A29" s="31" t="s">
        <v>49</v>
      </c>
      <c r="B29" s="28" t="str">
        <f t="shared" ref="B29:E29" si="6">SUM(B24:B28)</f>
        <v>#REF!</v>
      </c>
      <c r="C29" s="28" t="str">
        <f t="shared" si="6"/>
        <v>#REF!</v>
      </c>
      <c r="D29" s="28" t="str">
        <f t="shared" si="6"/>
        <v>#REF!</v>
      </c>
      <c r="E29" s="28" t="str">
        <f t="shared" si="6"/>
        <v>#REF!</v>
      </c>
      <c r="F29" s="28" t="str">
        <f t="shared" si="5"/>
        <v>#REF!</v>
      </c>
      <c r="G29" s="2"/>
    </row>
    <row r="30" ht="15.75" customHeight="1">
      <c r="A30" s="32" t="s">
        <v>45</v>
      </c>
      <c r="B30" s="22" t="str">
        <f t="shared" ref="B30:E30" si="7">B23-B29</f>
        <v>#REF!</v>
      </c>
      <c r="C30" s="22" t="str">
        <f t="shared" si="7"/>
        <v>#REF!</v>
      </c>
      <c r="D30" s="22" t="str">
        <f t="shared" si="7"/>
        <v>#REF!</v>
      </c>
      <c r="E30" s="22" t="str">
        <f t="shared" si="7"/>
        <v>#REF!</v>
      </c>
      <c r="F30" s="22" t="str">
        <f t="shared" si="5"/>
        <v>#REF!</v>
      </c>
      <c r="G30" s="2"/>
    </row>
    <row r="31" ht="15.75" customHeight="1">
      <c r="A31" s="29" t="s">
        <v>46</v>
      </c>
      <c r="B31" s="22" t="str">
        <f>IF(B30&gt;#REF!,(B13+B61+B45)/('Справочник'!$C$2 -B$69),0)</f>
        <v>#REF!</v>
      </c>
      <c r="C31" s="22" t="str">
        <f>IF(C30&gt;#REF!,(C13+C61+C45)/('Справочник'!$C$2 -C$69),0)</f>
        <v>#REF!</v>
      </c>
      <c r="D31" s="22" t="str">
        <f>IF(D30&gt;#REF!,(D13+D61+D45)/('Справочник'!$C$2 -D$69),0)</f>
        <v>#REF!</v>
      </c>
      <c r="E31" s="22" t="str">
        <f>IF(E30&gt;#REF!,(E13+E61+E45)/('Справочник'!$C$2 -E$69),0)</f>
        <v>#REF!</v>
      </c>
      <c r="F31" s="22" t="str">
        <f t="shared" si="5"/>
        <v>#REF!</v>
      </c>
      <c r="G31" s="2"/>
    </row>
    <row r="32" ht="15.75" customHeight="1">
      <c r="A32" s="33" t="s">
        <v>47</v>
      </c>
      <c r="B32" s="19" t="str">
        <f t="shared" ref="B32:E32" si="8">B22+B30+B31</f>
        <v>#REF!</v>
      </c>
      <c r="C32" s="19" t="str">
        <f t="shared" si="8"/>
        <v>#REF!</v>
      </c>
      <c r="D32" s="19" t="str">
        <f t="shared" si="8"/>
        <v>#REF!</v>
      </c>
      <c r="E32" s="19" t="str">
        <f t="shared" si="8"/>
        <v>#REF!</v>
      </c>
      <c r="F32" s="19" t="str">
        <f>B21+SUM(B32:E32)</f>
        <v>#REF!</v>
      </c>
      <c r="G32" s="2"/>
    </row>
    <row r="33" ht="15.75" customHeight="1">
      <c r="A33" s="2"/>
      <c r="B33" s="6"/>
      <c r="C33" s="6"/>
      <c r="D33" s="6"/>
      <c r="E33" s="6"/>
      <c r="F33" s="6"/>
      <c r="G33" s="2"/>
    </row>
    <row r="34" ht="15.75" customHeight="1">
      <c r="A34" s="41" t="s">
        <v>62</v>
      </c>
      <c r="B34" s="11"/>
      <c r="C34" s="12"/>
      <c r="D34" s="12"/>
      <c r="E34" s="12"/>
      <c r="F34" s="11" t="s">
        <v>31</v>
      </c>
      <c r="G34" s="4" t="s">
        <v>32</v>
      </c>
    </row>
    <row r="35" ht="15.75" customHeight="1">
      <c r="A35" s="10" t="s">
        <v>33</v>
      </c>
      <c r="B35" s="13">
        <v>1000000.0</v>
      </c>
      <c r="C35" s="14"/>
      <c r="D35" s="14"/>
      <c r="E35" s="15"/>
      <c r="F35" s="11">
        <f>B35</f>
        <v>1000000</v>
      </c>
      <c r="G35" s="16" t="s">
        <v>51</v>
      </c>
    </row>
    <row r="36" ht="15.75" customHeight="1">
      <c r="A36" s="17" t="s">
        <v>35</v>
      </c>
      <c r="B36" s="18"/>
      <c r="C36" s="18"/>
      <c r="D36" s="18"/>
      <c r="E36" s="18"/>
      <c r="F36" s="19">
        <f t="shared" ref="F36:F47" si="9">SUM(B36:E36)</f>
        <v>0</v>
      </c>
      <c r="G36" s="2"/>
    </row>
    <row r="37" ht="15.75" customHeight="1">
      <c r="A37" s="20" t="s">
        <v>36</v>
      </c>
      <c r="B37" s="21" t="str">
        <f>IF(G35="Нет", IF(F36/F35&lt;#REF!,#REF!*F36,IF(F36/F35&gt;=#REF!,#REF!*F36, IF(F36/F35&gt;=#REF!,#REF!*F36, IF(F36/F35&gt;=#REF!,#REF!*F36,IF(F36/F35&gt;=#REF!,#REF!*F36, IF(F36/F35&gt;=#REF!,#REF!*F36,#REF!*F36)))))),F36*#REF!)</f>
        <v>#REF!</v>
      </c>
      <c r="C37" s="14"/>
      <c r="D37" s="14"/>
      <c r="E37" s="15"/>
      <c r="F37" s="22" t="str">
        <f t="shared" si="9"/>
        <v>#REF!</v>
      </c>
      <c r="G37" s="2"/>
    </row>
    <row r="38" ht="15.75" customHeight="1">
      <c r="A38" s="32" t="s">
        <v>37</v>
      </c>
      <c r="B38" s="22">
        <f>IF($G$35="Да",#REF!,'Справочник'!$B$2) </f>
        <v>40000</v>
      </c>
      <c r="C38" s="22">
        <f>IF($G$35="Да",#REF!,'Справочник'!$B$2) </f>
        <v>40000</v>
      </c>
      <c r="D38" s="22">
        <f>IF($G$35="Да",#REF!,'Справочник'!$B$2) </f>
        <v>40000</v>
      </c>
      <c r="E38" s="22">
        <f>IF($G$35="Да",#REF!,'Справочник'!$B$2) </f>
        <v>40000</v>
      </c>
      <c r="F38" s="22">
        <f t="shared" si="9"/>
        <v>160000</v>
      </c>
      <c r="G38" s="2"/>
    </row>
    <row r="39" ht="15.75" customHeight="1">
      <c r="A39" s="32" t="s">
        <v>52</v>
      </c>
      <c r="B39" s="22">
        <f>IF($G$35="Да",#REF!,'Справочник'!$B$3) </f>
        <v>5000</v>
      </c>
      <c r="C39" s="22">
        <f>IF($G$35="Да",#REF!,'Справочник'!$B$3) </f>
        <v>5000</v>
      </c>
      <c r="D39" s="22">
        <f>IF($G$35="Да",#REF!,'Справочник'!$B$3) </f>
        <v>5000</v>
      </c>
      <c r="E39" s="22">
        <f>IF($G$35="Да",#REF!,'Справочник'!$B$3) </f>
        <v>5000</v>
      </c>
      <c r="F39" s="22">
        <f t="shared" si="9"/>
        <v>20000</v>
      </c>
      <c r="G39" s="2"/>
    </row>
    <row r="40" ht="15.75" customHeight="1">
      <c r="A40" s="23" t="s">
        <v>39</v>
      </c>
      <c r="B40" s="25" t="str">
        <f>(SUM(#REF!))*'Справочник'!$B6</f>
        <v>#REF!</v>
      </c>
      <c r="C40" s="25" t="str">
        <f>(SUM(#REF!))*'Справочник'!$B6</f>
        <v>#REF!</v>
      </c>
      <c r="D40" s="25" t="str">
        <f>(SUM(#REF!))*'Справочник'!$B6</f>
        <v>#REF!</v>
      </c>
      <c r="E40" s="25" t="str">
        <f>(SUM(#REF!))*'Справочник'!$B6</f>
        <v>#REF!</v>
      </c>
      <c r="F40" s="24" t="str">
        <f t="shared" si="9"/>
        <v>#REF!</v>
      </c>
      <c r="G40" s="2"/>
    </row>
    <row r="41" ht="15.75" customHeight="1">
      <c r="A41" s="23" t="s">
        <v>40</v>
      </c>
      <c r="B41" s="25" t="str">
        <f>(SUM(#REF!))*'Справочник'!$B7</f>
        <v>#REF!</v>
      </c>
      <c r="C41" s="25" t="str">
        <f>(SUM(#REF!))*'Справочник'!$B7</f>
        <v>#REF!</v>
      </c>
      <c r="D41" s="25" t="str">
        <f>(SUM(#REF!))*'Справочник'!$B7</f>
        <v>#REF!</v>
      </c>
      <c r="E41" s="25" t="str">
        <f>(SUM(#REF!))*'Справочник'!$B7</f>
        <v>#REF!</v>
      </c>
      <c r="F41" s="24" t="str">
        <f t="shared" si="9"/>
        <v>#REF!</v>
      </c>
      <c r="G41" s="2"/>
    </row>
    <row r="42" ht="15.75" customHeight="1">
      <c r="A42" s="26" t="s">
        <v>41</v>
      </c>
      <c r="B42" s="25" t="str">
        <f>(SUM(#REF!))*'Справочник'!$B8</f>
        <v>#REF!</v>
      </c>
      <c r="C42" s="25" t="str">
        <f>(SUM(#REF!))*'Справочник'!$B8</f>
        <v>#REF!</v>
      </c>
      <c r="D42" s="25" t="str">
        <f>(SUM(#REF!))*'Справочник'!$B8</f>
        <v>#REF!</v>
      </c>
      <c r="E42" s="25" t="str">
        <f>(SUM(#REF!))*'Справочник'!$B8</f>
        <v>#REF!</v>
      </c>
      <c r="F42" s="24" t="str">
        <f t="shared" si="9"/>
        <v>#REF!</v>
      </c>
      <c r="G42" s="2"/>
    </row>
    <row r="43" ht="15.75" customHeight="1">
      <c r="A43" s="26" t="s">
        <v>42</v>
      </c>
      <c r="B43" s="25" t="str">
        <f>(SUM(#REF!))*'Справочник'!$B9</f>
        <v>#REF!</v>
      </c>
      <c r="C43" s="25" t="str">
        <f>(SUM(#REF!))*'Справочник'!$B9</f>
        <v>#REF!</v>
      </c>
      <c r="D43" s="25" t="str">
        <f>(SUM(#REF!))*'Справочник'!$B9</f>
        <v>#REF!</v>
      </c>
      <c r="E43" s="25" t="str">
        <f>(SUM(#REF!))*'Справочник'!$B9</f>
        <v>#REF!</v>
      </c>
      <c r="F43" s="24" t="str">
        <f t="shared" si="9"/>
        <v>#REF!</v>
      </c>
      <c r="G43" s="2"/>
    </row>
    <row r="44" ht="15.75" customHeight="1">
      <c r="A44" s="26" t="s">
        <v>43</v>
      </c>
      <c r="B44" s="25" t="str">
        <f>(SUM(#REF!))*'Справочник'!$B10</f>
        <v>#REF!</v>
      </c>
      <c r="C44" s="25" t="str">
        <f>(SUM(#REF!))*'Справочник'!$B10</f>
        <v>#REF!</v>
      </c>
      <c r="D44" s="25" t="str">
        <f>(SUM(#REF!))*'Справочник'!$B10</f>
        <v>#REF!</v>
      </c>
      <c r="E44" s="25" t="str">
        <f>(SUM(#REF!))*'Справочник'!$B10</f>
        <v>#REF!</v>
      </c>
      <c r="F44" s="24" t="str">
        <f t="shared" si="9"/>
        <v>#REF!</v>
      </c>
      <c r="G44" s="2"/>
    </row>
    <row r="45" ht="15.75" customHeight="1">
      <c r="A45" s="31" t="s">
        <v>49</v>
      </c>
      <c r="B45" s="28" t="str">
        <f t="shared" ref="B45:E45" si="10">SUM(B40:B44)</f>
        <v>#REF!</v>
      </c>
      <c r="C45" s="28" t="str">
        <f t="shared" si="10"/>
        <v>#REF!</v>
      </c>
      <c r="D45" s="28" t="str">
        <f t="shared" si="10"/>
        <v>#REF!</v>
      </c>
      <c r="E45" s="28" t="str">
        <f t="shared" si="10"/>
        <v>#REF!</v>
      </c>
      <c r="F45" s="28" t="str">
        <f t="shared" si="9"/>
        <v>#REF!</v>
      </c>
      <c r="G45" s="2"/>
    </row>
    <row r="46" ht="15.75" customHeight="1">
      <c r="A46" s="32" t="s">
        <v>45</v>
      </c>
      <c r="B46" s="22" t="str">
        <f t="shared" ref="B46:E46" si="11">B39-B45</f>
        <v>#REF!</v>
      </c>
      <c r="C46" s="22" t="str">
        <f t="shared" si="11"/>
        <v>#REF!</v>
      </c>
      <c r="D46" s="22" t="str">
        <f t="shared" si="11"/>
        <v>#REF!</v>
      </c>
      <c r="E46" s="22" t="str">
        <f t="shared" si="11"/>
        <v>#REF!</v>
      </c>
      <c r="F46" s="22" t="str">
        <f t="shared" si="9"/>
        <v>#REF!</v>
      </c>
      <c r="G46" s="2"/>
    </row>
    <row r="47" ht="15.75" customHeight="1">
      <c r="A47" s="29" t="s">
        <v>46</v>
      </c>
      <c r="B47" s="22" t="str">
        <f>IF(B46&gt;#REF!,(B13+B29+B61)/('Справочник'!$C$2 -B$69),0)</f>
        <v>#REF!</v>
      </c>
      <c r="C47" s="22" t="str">
        <f>IF(C46&gt;#REF!,(C13+C29+C61)/('Справочник'!$C$2 -C$69),0)</f>
        <v>#REF!</v>
      </c>
      <c r="D47" s="22" t="str">
        <f>IF(D46&gt;#REF!,(D13+D29+D61)/('Справочник'!$C$2 -D$69),0)</f>
        <v>#REF!</v>
      </c>
      <c r="E47" s="22" t="str">
        <f>IF(E46&gt;#REF!,(E13+E29+E61)/('Справочник'!$C$2 -E$69),0)</f>
        <v>#REF!</v>
      </c>
      <c r="F47" s="22" t="str">
        <f t="shared" si="9"/>
        <v>#REF!</v>
      </c>
      <c r="G47" s="2"/>
    </row>
    <row r="48" ht="15.75" customHeight="1">
      <c r="A48" s="33" t="s">
        <v>47</v>
      </c>
      <c r="B48" s="19" t="str">
        <f t="shared" ref="B48:E48" si="12">B38+B46+B47</f>
        <v>#REF!</v>
      </c>
      <c r="C48" s="19" t="str">
        <f t="shared" si="12"/>
        <v>#REF!</v>
      </c>
      <c r="D48" s="19" t="str">
        <f t="shared" si="12"/>
        <v>#REF!</v>
      </c>
      <c r="E48" s="19" t="str">
        <f t="shared" si="12"/>
        <v>#REF!</v>
      </c>
      <c r="F48" s="19" t="str">
        <f>SUM(B48:E48)+B37</f>
        <v>#REF!</v>
      </c>
      <c r="G48" s="2"/>
    </row>
    <row r="49" ht="15.75" customHeight="1">
      <c r="A49" s="2"/>
      <c r="B49" s="6"/>
      <c r="C49" s="6"/>
      <c r="D49" s="6"/>
      <c r="E49" s="6"/>
      <c r="F49" s="6"/>
      <c r="G49" s="2"/>
    </row>
    <row r="50" ht="15.75" customHeight="1">
      <c r="A50" s="20" t="s">
        <v>53</v>
      </c>
      <c r="B50" s="11"/>
      <c r="C50" s="12"/>
      <c r="D50" s="12"/>
      <c r="E50" s="12"/>
      <c r="F50" s="11" t="s">
        <v>31</v>
      </c>
      <c r="G50" s="4" t="s">
        <v>32</v>
      </c>
    </row>
    <row r="51" ht="15.75" customHeight="1">
      <c r="A51" s="34" t="s">
        <v>33</v>
      </c>
      <c r="B51" s="13">
        <v>1000000.0</v>
      </c>
      <c r="C51" s="14"/>
      <c r="D51" s="14"/>
      <c r="E51" s="15"/>
      <c r="F51" s="11">
        <f>B51</f>
        <v>1000000</v>
      </c>
      <c r="G51" s="16" t="s">
        <v>34</v>
      </c>
    </row>
    <row r="52" ht="15.75" customHeight="1">
      <c r="A52" s="17" t="s">
        <v>35</v>
      </c>
      <c r="B52" s="18"/>
      <c r="C52" s="18"/>
      <c r="D52" s="18"/>
      <c r="E52" s="18"/>
      <c r="F52" s="19">
        <f t="shared" ref="F52:F63" si="13">SUM(B52:E52)</f>
        <v>0</v>
      </c>
      <c r="G52" s="2"/>
    </row>
    <row r="53" ht="15.75" customHeight="1">
      <c r="A53" s="20" t="s">
        <v>36</v>
      </c>
      <c r="B53" s="21" t="str">
        <f>IF(G51="Нет", IF(F52/F51&lt;#REF!,#REF!*F52,IF(F52/F51&gt;=#REF!,#REF!*F52, IF(F52/F51&gt;=#REF!,#REF!*F52, IF(F52/F51&gt;=#REF!,#REF!*F52,IF(F52/F51&gt;=#REF!,#REF!*F52, IF(F52/F51&gt;=#REF!,#REF!*F52,#REF!*F52)))))),F52*#REF!)</f>
        <v>#REF!</v>
      </c>
      <c r="C53" s="14"/>
      <c r="D53" s="14"/>
      <c r="E53" s="15"/>
      <c r="F53" s="22" t="str">
        <f t="shared" si="13"/>
        <v>#REF!</v>
      </c>
      <c r="G53" s="2"/>
    </row>
    <row r="54" ht="15.75" customHeight="1">
      <c r="A54" s="32" t="s">
        <v>37</v>
      </c>
      <c r="B54" s="22" t="str">
        <f>IF($G$51="Да",#REF!,'Справочник'!$B$2) </f>
        <v>#REF!</v>
      </c>
      <c r="C54" s="22" t="str">
        <f>IF($G$51="Да",#REF!,'Справочник'!$B$2) </f>
        <v>#REF!</v>
      </c>
      <c r="D54" s="22" t="str">
        <f>IF($G$51="Да",#REF!,'Справочник'!$B$2) </f>
        <v>#REF!</v>
      </c>
      <c r="E54" s="22" t="str">
        <f>IF($G$51="Да",#REF!,'Справочник'!$B$2) </f>
        <v>#REF!</v>
      </c>
      <c r="F54" s="22" t="str">
        <f t="shared" si="13"/>
        <v>#REF!</v>
      </c>
      <c r="G54" s="2"/>
    </row>
    <row r="55" ht="15.75" customHeight="1">
      <c r="A55" s="32" t="s">
        <v>52</v>
      </c>
      <c r="B55" s="22" t="str">
        <f>IF($G$51="Да",#REF!,'Справочник'!$B$3) </f>
        <v>#REF!</v>
      </c>
      <c r="C55" s="22" t="str">
        <f>IF($G$51="Да",#REF!,'Справочник'!$B$3) </f>
        <v>#REF!</v>
      </c>
      <c r="D55" s="22" t="str">
        <f>IF($G$51="Да",#REF!,'Справочник'!$B$3) </f>
        <v>#REF!</v>
      </c>
      <c r="E55" s="22" t="str">
        <f>IF($G$51="Да",#REF!,'Справочник'!$B$3) </f>
        <v>#REF!</v>
      </c>
      <c r="F55" s="22" t="str">
        <f t="shared" si="13"/>
        <v>#REF!</v>
      </c>
      <c r="G55" s="2"/>
    </row>
    <row r="56" ht="15.75" customHeight="1">
      <c r="A56" s="23" t="s">
        <v>39</v>
      </c>
      <c r="B56" s="25" t="str">
        <f>(SUM(#REF!))*'Справочник'!$B6</f>
        <v>#REF!</v>
      </c>
      <c r="C56" s="25" t="str">
        <f>(SUM(#REF!))*'Справочник'!$B6</f>
        <v>#REF!</v>
      </c>
      <c r="D56" s="24" t="str">
        <f>(SUM(#REF!))*'Справочник'!$B6</f>
        <v>#REF!</v>
      </c>
      <c r="E56" s="25" t="str">
        <f>(SUM(#REF!))*'Справочник'!$B6</f>
        <v>#REF!</v>
      </c>
      <c r="F56" s="24" t="str">
        <f t="shared" si="13"/>
        <v>#REF!</v>
      </c>
      <c r="G56" s="2"/>
    </row>
    <row r="57" ht="15.75" customHeight="1">
      <c r="A57" s="23" t="s">
        <v>40</v>
      </c>
      <c r="B57" s="25" t="str">
        <f>(SUM(#REF!))*'Справочник'!$B7</f>
        <v>#REF!</v>
      </c>
      <c r="C57" s="25" t="str">
        <f>(SUM(#REF!))*'Справочник'!$B7</f>
        <v>#REF!</v>
      </c>
      <c r="D57" s="24" t="str">
        <f>(SUM(#REF!))*'Справочник'!$B7</f>
        <v>#REF!</v>
      </c>
      <c r="E57" s="25" t="str">
        <f>(SUM(#REF!))*'Справочник'!$B7</f>
        <v>#REF!</v>
      </c>
      <c r="F57" s="24" t="str">
        <f t="shared" si="13"/>
        <v>#REF!</v>
      </c>
      <c r="G57" s="2"/>
    </row>
    <row r="58" ht="15.75" customHeight="1">
      <c r="A58" s="26" t="s">
        <v>41</v>
      </c>
      <c r="B58" s="25" t="str">
        <f>(SUM(#REF!))*'Справочник'!$B8</f>
        <v>#REF!</v>
      </c>
      <c r="C58" s="25" t="str">
        <f>(SUM(#REF!))*'Справочник'!$B8</f>
        <v>#REF!</v>
      </c>
      <c r="D58" s="24" t="str">
        <f>(SUM(#REF!))*'Справочник'!$B8</f>
        <v>#REF!</v>
      </c>
      <c r="E58" s="25" t="str">
        <f>(SUM(#REF!))*'Справочник'!$B8</f>
        <v>#REF!</v>
      </c>
      <c r="F58" s="24" t="str">
        <f t="shared" si="13"/>
        <v>#REF!</v>
      </c>
      <c r="G58" s="2"/>
    </row>
    <row r="59" ht="15.75" customHeight="1">
      <c r="A59" s="26" t="s">
        <v>42</v>
      </c>
      <c r="B59" s="25" t="str">
        <f>(SUM(#REF!))*'Справочник'!$B9</f>
        <v>#REF!</v>
      </c>
      <c r="C59" s="25" t="str">
        <f>(SUM(#REF!))*'Справочник'!$B9</f>
        <v>#REF!</v>
      </c>
      <c r="D59" s="24" t="str">
        <f>(SUM(#REF!))*'Справочник'!$B9</f>
        <v>#REF!</v>
      </c>
      <c r="E59" s="25" t="str">
        <f>(SUM(#REF!))*'Справочник'!$B9</f>
        <v>#REF!</v>
      </c>
      <c r="F59" s="24" t="str">
        <f t="shared" si="13"/>
        <v>#REF!</v>
      </c>
      <c r="G59" s="2"/>
    </row>
    <row r="60" ht="15.75" customHeight="1">
      <c r="A60" s="26" t="s">
        <v>43</v>
      </c>
      <c r="B60" s="25" t="str">
        <f>(SUM(#REF!))*'Справочник'!$B10</f>
        <v>#REF!</v>
      </c>
      <c r="C60" s="25" t="str">
        <f>(SUM(#REF!))*'Справочник'!$B10</f>
        <v>#REF!</v>
      </c>
      <c r="D60" s="24" t="str">
        <f>(SUM(#REF!))*'Справочник'!$B10</f>
        <v>#REF!</v>
      </c>
      <c r="E60" s="25" t="str">
        <f>(SUM(#REF!))*'Справочник'!$B10</f>
        <v>#REF!</v>
      </c>
      <c r="F60" s="24" t="str">
        <f t="shared" si="13"/>
        <v>#REF!</v>
      </c>
      <c r="G60" s="2"/>
    </row>
    <row r="61" ht="15.75" customHeight="1">
      <c r="A61" s="31" t="s">
        <v>49</v>
      </c>
      <c r="B61" s="28" t="str">
        <f t="shared" ref="B61:E61" si="14">SUM(B56:B60)</f>
        <v>#REF!</v>
      </c>
      <c r="C61" s="28" t="str">
        <f t="shared" si="14"/>
        <v>#REF!</v>
      </c>
      <c r="D61" s="28" t="str">
        <f t="shared" si="14"/>
        <v>#REF!</v>
      </c>
      <c r="E61" s="28" t="str">
        <f t="shared" si="14"/>
        <v>#REF!</v>
      </c>
      <c r="F61" s="28" t="str">
        <f t="shared" si="13"/>
        <v>#REF!</v>
      </c>
      <c r="G61" s="2"/>
    </row>
    <row r="62" ht="15.75" customHeight="1">
      <c r="A62" s="32" t="s">
        <v>45</v>
      </c>
      <c r="B62" s="22" t="str">
        <f t="shared" ref="B62:E62" si="15">B55-B61</f>
        <v>#REF!</v>
      </c>
      <c r="C62" s="22" t="str">
        <f t="shared" si="15"/>
        <v>#REF!</v>
      </c>
      <c r="D62" s="22" t="str">
        <f t="shared" si="15"/>
        <v>#REF!</v>
      </c>
      <c r="E62" s="22" t="str">
        <f t="shared" si="15"/>
        <v>#REF!</v>
      </c>
      <c r="F62" s="22" t="str">
        <f t="shared" si="13"/>
        <v>#REF!</v>
      </c>
      <c r="G62" s="2"/>
    </row>
    <row r="63" ht="15.75" customHeight="1">
      <c r="A63" s="29" t="s">
        <v>46</v>
      </c>
      <c r="B63" s="22" t="str">
        <f>IF(B62&gt;#REF!,(B13+B29+B45)/('Справочник'!$C$2 -B$69),0)</f>
        <v>#REF!</v>
      </c>
      <c r="C63" s="22" t="str">
        <f>IF(C62&gt;#REF!,(C13+C29+C45)/('Справочник'!$C$2 -C$69),0)</f>
        <v>#REF!</v>
      </c>
      <c r="D63" s="22" t="str">
        <f>IF(D62&gt;#REF!,(D13+D29+D45)/('Справочник'!$C$2 -D$69),0)</f>
        <v>#REF!</v>
      </c>
      <c r="E63" s="22" t="str">
        <f>IF(E62&gt;#REF!,(E13+E29+E45)/('Справочник'!$C$2 -E$69),0)</f>
        <v>#REF!</v>
      </c>
      <c r="F63" s="22" t="str">
        <f t="shared" si="13"/>
        <v>#REF!</v>
      </c>
      <c r="G63" s="2"/>
    </row>
    <row r="64" ht="15.75" customHeight="1">
      <c r="A64" s="33" t="s">
        <v>47</v>
      </c>
      <c r="B64" s="19" t="str">
        <f t="shared" ref="B64:E64" si="16">B54+B55+B63</f>
        <v>#REF!</v>
      </c>
      <c r="C64" s="19" t="str">
        <f t="shared" si="16"/>
        <v>#REF!</v>
      </c>
      <c r="D64" s="19" t="str">
        <f t="shared" si="16"/>
        <v>#REF!</v>
      </c>
      <c r="E64" s="19" t="str">
        <f t="shared" si="16"/>
        <v>#REF!</v>
      </c>
      <c r="F64" s="19" t="str">
        <f>SUM(B64:E64)+B53</f>
        <v>#REF!</v>
      </c>
      <c r="G64" s="2"/>
      <c r="H64" s="4"/>
    </row>
    <row r="65" ht="15.75" customHeight="1">
      <c r="A65" s="2"/>
      <c r="B65" s="35"/>
      <c r="C65" s="6"/>
      <c r="D65" s="6"/>
      <c r="E65" s="6"/>
      <c r="F65" s="6"/>
      <c r="G65" s="2"/>
    </row>
    <row r="66" ht="15.75" customHeight="1">
      <c r="A66" s="2"/>
      <c r="B66" s="6"/>
      <c r="C66" s="6"/>
      <c r="D66" s="6"/>
      <c r="E66" s="6"/>
      <c r="F66" s="6"/>
      <c r="G66" s="2"/>
    </row>
    <row r="67" ht="15.75" customHeight="1">
      <c r="A67" s="2"/>
      <c r="B67" s="6"/>
      <c r="C67" s="6"/>
      <c r="D67" s="6"/>
      <c r="E67" s="6"/>
      <c r="F67" s="6"/>
      <c r="G67" s="2"/>
    </row>
    <row r="68" ht="15.75" customHeight="1">
      <c r="A68" s="36" t="s">
        <v>54</v>
      </c>
      <c r="B68" s="5" t="s">
        <v>63</v>
      </c>
      <c r="C68" s="5" t="s">
        <v>64</v>
      </c>
      <c r="D68" s="5" t="s">
        <v>65</v>
      </c>
      <c r="E68" s="5" t="s">
        <v>66</v>
      </c>
      <c r="F68" s="6"/>
      <c r="G68" s="2"/>
    </row>
    <row r="69" ht="15.75" customHeight="1">
      <c r="A69" s="37" t="s">
        <v>55</v>
      </c>
      <c r="B69" s="38" t="str">
        <f t="shared" ref="B69:E69" si="17">IF(B14&gt;#REF!,0,1)+IF(B30&gt;#REF!,0,1)+IF(B46&gt;#REF!,0,1)+IF(B62&gt;#REF!,0,1)</f>
        <v>#REF!</v>
      </c>
      <c r="C69" s="38" t="str">
        <f t="shared" si="17"/>
        <v>#REF!</v>
      </c>
      <c r="D69" s="38" t="str">
        <f t="shared" si="17"/>
        <v>#REF!</v>
      </c>
      <c r="E69" s="38" t="str">
        <f t="shared" si="17"/>
        <v>#REF!</v>
      </c>
      <c r="F69" s="6"/>
      <c r="G69" s="2"/>
    </row>
    <row r="70" ht="15.75" customHeight="1">
      <c r="A70" s="39" t="s">
        <v>56</v>
      </c>
      <c r="B70" s="40">
        <f t="shared" ref="B70:E70" si="18">B4+B20+B36+B52</f>
        <v>0</v>
      </c>
      <c r="C70" s="40">
        <f t="shared" si="18"/>
        <v>0</v>
      </c>
      <c r="D70" s="40">
        <f t="shared" si="18"/>
        <v>0</v>
      </c>
      <c r="E70" s="40">
        <f t="shared" si="18"/>
        <v>0</v>
      </c>
      <c r="F70" s="19">
        <f>SUM(B70:E70)</f>
        <v>0</v>
      </c>
      <c r="G70" s="2"/>
    </row>
    <row r="71" ht="15.75" customHeight="1">
      <c r="A71" s="2"/>
      <c r="B71" s="6"/>
      <c r="C71" s="6"/>
      <c r="D71" s="6"/>
      <c r="E71" s="6"/>
      <c r="F71" s="6"/>
      <c r="G71" s="2"/>
    </row>
    <row r="72" ht="15.75" customHeight="1">
      <c r="A72" s="2"/>
      <c r="B72" s="2"/>
      <c r="C72" s="2"/>
      <c r="D72" s="2"/>
      <c r="E72" s="2"/>
      <c r="G72" s="2"/>
    </row>
    <row r="73" ht="15.75" customHeight="1">
      <c r="A73" s="2"/>
      <c r="B73" s="2"/>
      <c r="C73" s="2"/>
      <c r="D73" s="2"/>
      <c r="E73" s="2"/>
      <c r="G73" s="2"/>
    </row>
    <row r="74" ht="15.75" customHeight="1">
      <c r="A74" s="2"/>
      <c r="B74" s="2"/>
      <c r="C74" s="2"/>
      <c r="D74" s="2"/>
      <c r="E74" s="2"/>
      <c r="G74" s="2"/>
    </row>
    <row r="75" ht="15.75" customHeight="1">
      <c r="A75" s="2"/>
      <c r="B75" s="2"/>
      <c r="C75" s="2"/>
      <c r="D75" s="2"/>
      <c r="E75" s="2"/>
      <c r="G75" s="2"/>
    </row>
    <row r="76" ht="15.75" customHeight="1">
      <c r="A76" s="2"/>
      <c r="B76" s="2"/>
      <c r="C76" s="2"/>
      <c r="D76" s="2"/>
      <c r="E76" s="2"/>
      <c r="G76" s="2"/>
    </row>
    <row r="77" ht="15.75" customHeight="1">
      <c r="A77" s="2"/>
      <c r="B77" s="2"/>
      <c r="C77" s="2"/>
      <c r="D77" s="2"/>
      <c r="E77" s="2"/>
      <c r="G77" s="2"/>
    </row>
    <row r="78" ht="15.75" customHeight="1">
      <c r="A78" s="2"/>
      <c r="B78" s="2"/>
      <c r="C78" s="2"/>
      <c r="D78" s="2"/>
      <c r="E78" s="2"/>
      <c r="G78" s="2"/>
    </row>
    <row r="79" ht="15.75" customHeight="1">
      <c r="A79" s="2"/>
      <c r="B79" s="2"/>
      <c r="C79" s="2"/>
      <c r="D79" s="2"/>
      <c r="E79" s="2"/>
      <c r="G79" s="2"/>
    </row>
    <row r="80" ht="15.75" customHeight="1">
      <c r="A80" s="2"/>
      <c r="B80" s="2"/>
      <c r="C80" s="2"/>
      <c r="D80" s="2"/>
      <c r="E80" s="2"/>
      <c r="G80" s="2"/>
    </row>
    <row r="81" ht="15.75" customHeight="1">
      <c r="A81" s="2"/>
      <c r="B81" s="2"/>
      <c r="C81" s="2"/>
      <c r="D81" s="2"/>
      <c r="E81" s="2"/>
      <c r="G81" s="2"/>
    </row>
    <row r="82" ht="15.75" customHeight="1">
      <c r="A82" s="2"/>
      <c r="B82" s="2"/>
      <c r="C82" s="2"/>
      <c r="D82" s="2"/>
      <c r="E82" s="2"/>
      <c r="G82" s="2"/>
    </row>
    <row r="83" ht="15.75" customHeight="1">
      <c r="A83" s="2"/>
      <c r="B83" s="2"/>
      <c r="C83" s="2"/>
      <c r="D83" s="2"/>
      <c r="E83" s="2"/>
      <c r="G83" s="2"/>
    </row>
    <row r="84" ht="15.75" customHeight="1">
      <c r="A84" s="2"/>
      <c r="B84" s="2"/>
      <c r="C84" s="2"/>
      <c r="D84" s="2"/>
      <c r="E84" s="2"/>
      <c r="G84" s="2"/>
    </row>
    <row r="85" ht="15.75" customHeight="1">
      <c r="A85" s="2"/>
      <c r="B85" s="2"/>
      <c r="C85" s="2"/>
      <c r="D85" s="2"/>
      <c r="E85" s="2"/>
      <c r="G85" s="2"/>
    </row>
    <row r="86" ht="15.75" customHeight="1">
      <c r="A86" s="2"/>
      <c r="B86" s="2"/>
      <c r="C86" s="2"/>
      <c r="D86" s="2"/>
      <c r="E86" s="2"/>
      <c r="G86" s="2"/>
    </row>
    <row r="87" ht="15.75" customHeight="1">
      <c r="A87" s="2"/>
      <c r="B87" s="2"/>
      <c r="C87" s="2"/>
      <c r="D87" s="2"/>
      <c r="E87" s="2"/>
      <c r="G87" s="2"/>
    </row>
    <row r="88" ht="15.75" customHeight="1">
      <c r="A88" s="2"/>
      <c r="B88" s="2"/>
      <c r="C88" s="2"/>
      <c r="D88" s="2"/>
      <c r="E88" s="2"/>
      <c r="G88" s="2"/>
    </row>
    <row r="89" ht="15.75" customHeight="1">
      <c r="A89" s="2"/>
      <c r="B89" s="2"/>
      <c r="C89" s="2"/>
      <c r="D89" s="2"/>
      <c r="E89" s="2"/>
      <c r="G89" s="2"/>
    </row>
    <row r="90" ht="15.75" customHeight="1">
      <c r="A90" s="2"/>
      <c r="B90" s="2"/>
      <c r="C90" s="2"/>
      <c r="D90" s="2"/>
      <c r="E90" s="2"/>
      <c r="G90" s="2"/>
    </row>
    <row r="91" ht="15.75" customHeight="1">
      <c r="A91" s="2"/>
      <c r="B91" s="2"/>
      <c r="C91" s="2"/>
      <c r="D91" s="2"/>
      <c r="E91" s="2"/>
      <c r="G91" s="2"/>
    </row>
    <row r="92" ht="15.75" customHeight="1">
      <c r="A92" s="2"/>
      <c r="B92" s="2"/>
      <c r="C92" s="2"/>
      <c r="D92" s="2"/>
      <c r="E92" s="2"/>
      <c r="G92" s="2"/>
    </row>
    <row r="93" ht="15.75" customHeight="1">
      <c r="A93" s="2"/>
      <c r="B93" s="2"/>
      <c r="C93" s="2"/>
      <c r="D93" s="2"/>
      <c r="E93" s="2"/>
      <c r="G93" s="2"/>
    </row>
    <row r="94" ht="15.75" customHeight="1">
      <c r="A94" s="2"/>
      <c r="B94" s="2"/>
      <c r="C94" s="2"/>
      <c r="D94" s="2"/>
      <c r="E94" s="2"/>
      <c r="G94" s="2"/>
    </row>
    <row r="95" ht="15.75" customHeight="1">
      <c r="A95" s="2"/>
      <c r="B95" s="2"/>
      <c r="C95" s="2"/>
      <c r="D95" s="2"/>
      <c r="E95" s="2"/>
      <c r="G95" s="2"/>
    </row>
    <row r="96" ht="15.75" customHeight="1">
      <c r="A96" s="2"/>
      <c r="B96" s="2"/>
      <c r="C96" s="2"/>
      <c r="D96" s="2"/>
      <c r="E96" s="2"/>
      <c r="G96" s="2"/>
    </row>
    <row r="97" ht="15.75" customHeight="1">
      <c r="A97" s="2"/>
      <c r="B97" s="2"/>
      <c r="C97" s="2"/>
      <c r="D97" s="2"/>
      <c r="E97" s="2"/>
      <c r="G97" s="2"/>
    </row>
    <row r="98" ht="15.75" customHeight="1">
      <c r="A98" s="2"/>
      <c r="B98" s="2"/>
      <c r="C98" s="2"/>
      <c r="D98" s="2"/>
      <c r="E98" s="2"/>
      <c r="G98" s="2"/>
    </row>
    <row r="99" ht="15.75" customHeight="1">
      <c r="A99" s="2"/>
      <c r="B99" s="2"/>
      <c r="C99" s="2"/>
      <c r="D99" s="2"/>
      <c r="E99" s="2"/>
      <c r="G99" s="2"/>
    </row>
    <row r="100" ht="15.75" customHeight="1">
      <c r="A100" s="2"/>
      <c r="B100" s="2"/>
      <c r="C100" s="2"/>
      <c r="D100" s="2"/>
      <c r="E100" s="2"/>
      <c r="G100" s="2"/>
    </row>
    <row r="101" ht="15.75" customHeight="1">
      <c r="A101" s="2"/>
      <c r="B101" s="2"/>
      <c r="C101" s="2"/>
      <c r="D101" s="2"/>
      <c r="E101" s="2"/>
      <c r="G101" s="2"/>
    </row>
    <row r="102" ht="15.75" customHeight="1">
      <c r="A102" s="2"/>
      <c r="B102" s="2"/>
      <c r="C102" s="2"/>
      <c r="D102" s="2"/>
      <c r="E102" s="2"/>
      <c r="G102" s="2"/>
    </row>
    <row r="103" ht="15.75" customHeight="1">
      <c r="A103" s="2"/>
      <c r="B103" s="2"/>
      <c r="C103" s="2"/>
      <c r="D103" s="2"/>
      <c r="E103" s="2"/>
      <c r="G103" s="2"/>
    </row>
    <row r="104" ht="15.75" customHeight="1">
      <c r="A104" s="2"/>
      <c r="B104" s="2"/>
      <c r="C104" s="2"/>
      <c r="D104" s="2"/>
      <c r="E104" s="2"/>
      <c r="G104" s="2"/>
    </row>
    <row r="105" ht="15.75" customHeight="1">
      <c r="A105" s="2"/>
      <c r="B105" s="2"/>
      <c r="C105" s="2"/>
      <c r="D105" s="2"/>
      <c r="E105" s="2"/>
      <c r="G105" s="2"/>
    </row>
    <row r="106" ht="15.75" customHeight="1">
      <c r="A106" s="2"/>
      <c r="B106" s="2"/>
      <c r="C106" s="2"/>
      <c r="D106" s="2"/>
      <c r="E106" s="2"/>
      <c r="G106" s="2"/>
    </row>
    <row r="107" ht="15.75" customHeight="1">
      <c r="A107" s="2"/>
      <c r="B107" s="2"/>
      <c r="C107" s="2"/>
      <c r="D107" s="2"/>
      <c r="E107" s="2"/>
      <c r="G107" s="2"/>
    </row>
    <row r="108" ht="15.75" customHeight="1">
      <c r="A108" s="2"/>
      <c r="B108" s="2"/>
      <c r="C108" s="2"/>
      <c r="D108" s="2"/>
      <c r="E108" s="2"/>
      <c r="G108" s="2"/>
    </row>
    <row r="109" ht="15.75" customHeight="1">
      <c r="A109" s="2"/>
      <c r="B109" s="2"/>
      <c r="C109" s="2"/>
      <c r="D109" s="2"/>
      <c r="E109" s="2"/>
      <c r="G109" s="2"/>
    </row>
    <row r="110" ht="15.75" customHeight="1">
      <c r="A110" s="2"/>
      <c r="B110" s="2"/>
      <c r="C110" s="2"/>
      <c r="D110" s="2"/>
      <c r="E110" s="2"/>
      <c r="G110" s="2"/>
    </row>
    <row r="111" ht="15.75" customHeight="1">
      <c r="A111" s="2"/>
      <c r="B111" s="2"/>
      <c r="C111" s="2"/>
      <c r="D111" s="2"/>
      <c r="E111" s="2"/>
      <c r="G111" s="2"/>
    </row>
    <row r="112" ht="15.75" customHeight="1">
      <c r="A112" s="2"/>
      <c r="B112" s="2"/>
      <c r="C112" s="2"/>
      <c r="D112" s="2"/>
      <c r="E112" s="2"/>
      <c r="G112" s="2"/>
    </row>
    <row r="113" ht="15.75" customHeight="1">
      <c r="A113" s="2"/>
      <c r="B113" s="2"/>
      <c r="C113" s="2"/>
      <c r="D113" s="2"/>
      <c r="E113" s="2"/>
      <c r="G113" s="2"/>
    </row>
    <row r="114" ht="15.75" customHeight="1">
      <c r="A114" s="2"/>
      <c r="B114" s="2"/>
      <c r="C114" s="2"/>
      <c r="D114" s="2"/>
      <c r="E114" s="2"/>
      <c r="G114" s="2"/>
    </row>
    <row r="115" ht="15.75" customHeight="1">
      <c r="A115" s="2"/>
      <c r="B115" s="2"/>
      <c r="C115" s="2"/>
      <c r="D115" s="2"/>
      <c r="E115" s="2"/>
      <c r="G115" s="2"/>
    </row>
    <row r="116" ht="15.75" customHeight="1">
      <c r="A116" s="2"/>
      <c r="B116" s="2"/>
      <c r="C116" s="2"/>
      <c r="D116" s="2"/>
      <c r="E116" s="2"/>
      <c r="G116" s="2"/>
    </row>
    <row r="117" ht="15.75" customHeight="1">
      <c r="A117" s="2"/>
      <c r="B117" s="2"/>
      <c r="C117" s="2"/>
      <c r="D117" s="2"/>
      <c r="E117" s="2"/>
      <c r="G117" s="2"/>
    </row>
    <row r="118" ht="15.75" customHeight="1">
      <c r="A118" s="2"/>
      <c r="B118" s="2"/>
      <c r="C118" s="2"/>
      <c r="D118" s="2"/>
      <c r="E118" s="2"/>
      <c r="G118" s="2"/>
    </row>
    <row r="119" ht="15.75" customHeight="1">
      <c r="A119" s="2"/>
      <c r="B119" s="2"/>
      <c r="C119" s="2"/>
      <c r="D119" s="2"/>
      <c r="E119" s="2"/>
      <c r="G119" s="2"/>
    </row>
    <row r="120" ht="15.75" customHeight="1">
      <c r="A120" s="2"/>
      <c r="B120" s="2"/>
      <c r="C120" s="2"/>
      <c r="D120" s="2"/>
      <c r="E120" s="2"/>
      <c r="G120" s="2"/>
    </row>
    <row r="121" ht="15.75" customHeight="1">
      <c r="A121" s="2"/>
      <c r="B121" s="2"/>
      <c r="C121" s="2"/>
      <c r="D121" s="2"/>
      <c r="E121" s="2"/>
      <c r="G121" s="2"/>
    </row>
    <row r="122" ht="15.75" customHeight="1">
      <c r="A122" s="2"/>
      <c r="B122" s="2"/>
      <c r="C122" s="2"/>
      <c r="D122" s="2"/>
      <c r="E122" s="2"/>
      <c r="G122" s="2"/>
    </row>
    <row r="123" ht="15.75" customHeight="1">
      <c r="A123" s="2"/>
      <c r="B123" s="2"/>
      <c r="C123" s="2"/>
      <c r="D123" s="2"/>
      <c r="E123" s="2"/>
      <c r="G123" s="2"/>
    </row>
    <row r="124" ht="15.75" customHeight="1">
      <c r="A124" s="2"/>
      <c r="B124" s="2"/>
      <c r="C124" s="2"/>
      <c r="D124" s="2"/>
      <c r="E124" s="2"/>
      <c r="G124" s="2"/>
    </row>
    <row r="125" ht="15.75" customHeight="1">
      <c r="A125" s="2"/>
      <c r="B125" s="2"/>
      <c r="C125" s="2"/>
      <c r="D125" s="2"/>
      <c r="E125" s="2"/>
      <c r="G125" s="2"/>
    </row>
    <row r="126" ht="15.75" customHeight="1">
      <c r="A126" s="2"/>
      <c r="B126" s="2"/>
      <c r="C126" s="2"/>
      <c r="D126" s="2"/>
      <c r="E126" s="2"/>
      <c r="G126" s="2"/>
    </row>
    <row r="127" ht="15.75" customHeight="1">
      <c r="A127" s="2"/>
      <c r="B127" s="2"/>
      <c r="C127" s="2"/>
      <c r="D127" s="2"/>
      <c r="E127" s="2"/>
      <c r="G127" s="2"/>
    </row>
    <row r="128" ht="15.75" customHeight="1">
      <c r="A128" s="2"/>
      <c r="B128" s="2"/>
      <c r="C128" s="2"/>
      <c r="D128" s="2"/>
      <c r="E128" s="2"/>
      <c r="G128" s="2"/>
    </row>
    <row r="129" ht="15.75" customHeight="1">
      <c r="A129" s="2"/>
      <c r="B129" s="2"/>
      <c r="C129" s="2"/>
      <c r="D129" s="2"/>
      <c r="E129" s="2"/>
      <c r="G129" s="2"/>
    </row>
    <row r="130" ht="15.75" customHeight="1">
      <c r="A130" s="2"/>
      <c r="B130" s="2"/>
      <c r="C130" s="2"/>
      <c r="D130" s="2"/>
      <c r="E130" s="2"/>
      <c r="G130" s="2"/>
    </row>
    <row r="131" ht="15.75" customHeight="1">
      <c r="A131" s="2"/>
      <c r="B131" s="2"/>
      <c r="C131" s="2"/>
      <c r="D131" s="2"/>
      <c r="E131" s="2"/>
      <c r="G131" s="2"/>
    </row>
    <row r="132" ht="15.75" customHeight="1">
      <c r="A132" s="2"/>
      <c r="B132" s="2"/>
      <c r="C132" s="2"/>
      <c r="D132" s="2"/>
      <c r="E132" s="2"/>
      <c r="G132" s="2"/>
    </row>
    <row r="133" ht="15.75" customHeight="1">
      <c r="A133" s="2"/>
      <c r="B133" s="2"/>
      <c r="C133" s="2"/>
      <c r="D133" s="2"/>
      <c r="E133" s="2"/>
      <c r="G133" s="2"/>
    </row>
    <row r="134" ht="15.75" customHeight="1">
      <c r="A134" s="2"/>
      <c r="B134" s="2"/>
      <c r="C134" s="2"/>
      <c r="D134" s="2"/>
      <c r="E134" s="2"/>
      <c r="G134" s="2"/>
    </row>
    <row r="135" ht="15.75" customHeight="1">
      <c r="A135" s="2"/>
      <c r="B135" s="2"/>
      <c r="C135" s="2"/>
      <c r="D135" s="2"/>
      <c r="E135" s="2"/>
      <c r="G135" s="2"/>
    </row>
    <row r="136" ht="15.75" customHeight="1">
      <c r="A136" s="2"/>
      <c r="B136" s="2"/>
      <c r="C136" s="2"/>
      <c r="D136" s="2"/>
      <c r="E136" s="2"/>
      <c r="G136" s="2"/>
    </row>
    <row r="137" ht="15.75" customHeight="1">
      <c r="A137" s="2"/>
      <c r="B137" s="2"/>
      <c r="C137" s="2"/>
      <c r="D137" s="2"/>
      <c r="E137" s="2"/>
      <c r="G137" s="2"/>
    </row>
    <row r="138" ht="15.75" customHeight="1">
      <c r="A138" s="2"/>
      <c r="B138" s="2"/>
      <c r="C138" s="2"/>
      <c r="D138" s="2"/>
      <c r="E138" s="2"/>
      <c r="G138" s="2"/>
    </row>
    <row r="139" ht="15.75" customHeight="1">
      <c r="A139" s="2"/>
      <c r="B139" s="2"/>
      <c r="C139" s="2"/>
      <c r="D139" s="2"/>
      <c r="E139" s="2"/>
      <c r="G139" s="2"/>
    </row>
    <row r="140" ht="15.75" customHeight="1">
      <c r="A140" s="2"/>
      <c r="B140" s="2"/>
      <c r="C140" s="2"/>
      <c r="D140" s="2"/>
      <c r="E140" s="2"/>
      <c r="G140" s="2"/>
    </row>
    <row r="141" ht="15.75" customHeight="1">
      <c r="A141" s="2"/>
      <c r="B141" s="2"/>
      <c r="C141" s="2"/>
      <c r="D141" s="2"/>
      <c r="E141" s="2"/>
      <c r="G141" s="2"/>
    </row>
    <row r="142" ht="15.75" customHeight="1">
      <c r="A142" s="2"/>
      <c r="B142" s="2"/>
      <c r="C142" s="2"/>
      <c r="D142" s="2"/>
      <c r="E142" s="2"/>
      <c r="G142" s="2"/>
    </row>
    <row r="143" ht="15.75" customHeight="1">
      <c r="A143" s="2"/>
      <c r="B143" s="2"/>
      <c r="C143" s="2"/>
      <c r="D143" s="2"/>
      <c r="E143" s="2"/>
      <c r="G143" s="2"/>
    </row>
    <row r="144" ht="15.75" customHeight="1">
      <c r="A144" s="2"/>
      <c r="B144" s="2"/>
      <c r="C144" s="2"/>
      <c r="D144" s="2"/>
      <c r="E144" s="2"/>
      <c r="G144" s="2"/>
    </row>
    <row r="145" ht="15.75" customHeight="1">
      <c r="A145" s="2"/>
      <c r="B145" s="2"/>
      <c r="C145" s="2"/>
      <c r="D145" s="2"/>
      <c r="E145" s="2"/>
      <c r="G145" s="2"/>
    </row>
    <row r="146" ht="15.75" customHeight="1">
      <c r="A146" s="2"/>
      <c r="B146" s="2"/>
      <c r="C146" s="2"/>
      <c r="D146" s="2"/>
      <c r="E146" s="2"/>
      <c r="G146" s="2"/>
    </row>
    <row r="147" ht="15.75" customHeight="1">
      <c r="A147" s="2"/>
      <c r="B147" s="2"/>
      <c r="C147" s="2"/>
      <c r="D147" s="2"/>
      <c r="E147" s="2"/>
      <c r="G147" s="2"/>
    </row>
    <row r="148" ht="15.75" customHeight="1">
      <c r="A148" s="2"/>
      <c r="B148" s="2"/>
      <c r="C148" s="2"/>
      <c r="D148" s="2"/>
      <c r="E148" s="2"/>
      <c r="G148" s="2"/>
    </row>
    <row r="149" ht="15.75" customHeight="1">
      <c r="A149" s="2"/>
      <c r="B149" s="2"/>
      <c r="C149" s="2"/>
      <c r="D149" s="2"/>
      <c r="E149" s="2"/>
      <c r="G149" s="2"/>
    </row>
    <row r="150" ht="15.75" customHeight="1">
      <c r="A150" s="2"/>
      <c r="B150" s="2"/>
      <c r="C150" s="2"/>
      <c r="D150" s="2"/>
      <c r="E150" s="2"/>
      <c r="G150" s="2"/>
    </row>
    <row r="151" ht="15.75" customHeight="1">
      <c r="A151" s="2"/>
      <c r="B151" s="2"/>
      <c r="C151" s="2"/>
      <c r="D151" s="2"/>
      <c r="E151" s="2"/>
      <c r="G151" s="2"/>
    </row>
    <row r="152" ht="15.75" customHeight="1">
      <c r="A152" s="2"/>
      <c r="B152" s="2"/>
      <c r="C152" s="2"/>
      <c r="D152" s="2"/>
      <c r="E152" s="2"/>
      <c r="G152" s="2"/>
    </row>
    <row r="153" ht="15.75" customHeight="1">
      <c r="A153" s="2"/>
      <c r="B153" s="2"/>
      <c r="C153" s="2"/>
      <c r="D153" s="2"/>
      <c r="E153" s="2"/>
      <c r="G153" s="2"/>
    </row>
    <row r="154" ht="15.75" customHeight="1">
      <c r="A154" s="2"/>
      <c r="B154" s="2"/>
      <c r="C154" s="2"/>
      <c r="D154" s="2"/>
      <c r="E154" s="2"/>
      <c r="G154" s="2"/>
    </row>
    <row r="155" ht="15.75" customHeight="1">
      <c r="A155" s="2"/>
      <c r="B155" s="2"/>
      <c r="C155" s="2"/>
      <c r="D155" s="2"/>
      <c r="E155" s="2"/>
      <c r="G155" s="2"/>
    </row>
    <row r="156" ht="15.75" customHeight="1">
      <c r="A156" s="2"/>
      <c r="B156" s="2"/>
      <c r="C156" s="2"/>
      <c r="D156" s="2"/>
      <c r="E156" s="2"/>
      <c r="G156" s="2"/>
    </row>
    <row r="157" ht="15.75" customHeight="1">
      <c r="A157" s="2"/>
      <c r="B157" s="2"/>
      <c r="C157" s="2"/>
      <c r="D157" s="2"/>
      <c r="E157" s="2"/>
      <c r="G157" s="2"/>
    </row>
    <row r="158" ht="15.75" customHeight="1">
      <c r="A158" s="2"/>
      <c r="B158" s="2"/>
      <c r="C158" s="2"/>
      <c r="D158" s="2"/>
      <c r="E158" s="2"/>
      <c r="G158" s="2"/>
    </row>
    <row r="159" ht="15.75" customHeight="1">
      <c r="A159" s="2"/>
      <c r="B159" s="2"/>
      <c r="C159" s="2"/>
      <c r="D159" s="2"/>
      <c r="E159" s="2"/>
      <c r="G159" s="2"/>
    </row>
    <row r="160" ht="15.75" customHeight="1">
      <c r="A160" s="2"/>
      <c r="B160" s="2"/>
      <c r="C160" s="2"/>
      <c r="D160" s="2"/>
      <c r="E160" s="2"/>
      <c r="G160" s="2"/>
    </row>
    <row r="161" ht="15.75" customHeight="1">
      <c r="A161" s="2"/>
      <c r="B161" s="2"/>
      <c r="C161" s="2"/>
      <c r="D161" s="2"/>
      <c r="E161" s="2"/>
      <c r="G161" s="2"/>
    </row>
    <row r="162" ht="15.75" customHeight="1">
      <c r="A162" s="2"/>
      <c r="B162" s="2"/>
      <c r="C162" s="2"/>
      <c r="D162" s="2"/>
      <c r="E162" s="2"/>
      <c r="G162" s="2"/>
    </row>
    <row r="163" ht="15.75" customHeight="1">
      <c r="A163" s="2"/>
      <c r="B163" s="2"/>
      <c r="C163" s="2"/>
      <c r="D163" s="2"/>
      <c r="E163" s="2"/>
      <c r="G163" s="2"/>
    </row>
    <row r="164" ht="15.75" customHeight="1">
      <c r="A164" s="2"/>
      <c r="B164" s="2"/>
      <c r="C164" s="2"/>
      <c r="D164" s="2"/>
      <c r="E164" s="2"/>
      <c r="G164" s="2"/>
    </row>
    <row r="165" ht="15.75" customHeight="1">
      <c r="A165" s="2"/>
      <c r="B165" s="2"/>
      <c r="C165" s="2"/>
      <c r="D165" s="2"/>
      <c r="E165" s="2"/>
      <c r="G165" s="2"/>
    </row>
    <row r="166" ht="15.75" customHeight="1">
      <c r="A166" s="2"/>
      <c r="B166" s="2"/>
      <c r="C166" s="2"/>
      <c r="D166" s="2"/>
      <c r="E166" s="2"/>
      <c r="G166" s="2"/>
    </row>
    <row r="167" ht="15.75" customHeight="1">
      <c r="A167" s="2"/>
      <c r="B167" s="2"/>
      <c r="C167" s="2"/>
      <c r="D167" s="2"/>
      <c r="E167" s="2"/>
      <c r="G167" s="2"/>
    </row>
    <row r="168" ht="15.75" customHeight="1">
      <c r="A168" s="2"/>
      <c r="B168" s="2"/>
      <c r="C168" s="2"/>
      <c r="D168" s="2"/>
      <c r="E168" s="2"/>
      <c r="G168" s="2"/>
    </row>
    <row r="169" ht="15.75" customHeight="1">
      <c r="A169" s="2"/>
      <c r="B169" s="2"/>
      <c r="C169" s="2"/>
      <c r="D169" s="2"/>
      <c r="E169" s="2"/>
      <c r="G169" s="2"/>
    </row>
    <row r="170" ht="15.75" customHeight="1">
      <c r="A170" s="2"/>
      <c r="B170" s="2"/>
      <c r="C170" s="2"/>
      <c r="D170" s="2"/>
      <c r="E170" s="2"/>
      <c r="G170" s="2"/>
    </row>
    <row r="171" ht="15.75" customHeight="1">
      <c r="A171" s="2"/>
      <c r="B171" s="2"/>
      <c r="C171" s="2"/>
      <c r="D171" s="2"/>
      <c r="E171" s="2"/>
      <c r="G171" s="2"/>
    </row>
    <row r="172" ht="15.75" customHeight="1">
      <c r="A172" s="2"/>
      <c r="B172" s="2"/>
      <c r="C172" s="2"/>
      <c r="D172" s="2"/>
      <c r="E172" s="2"/>
      <c r="G172" s="2"/>
    </row>
    <row r="173" ht="15.75" customHeight="1">
      <c r="A173" s="2"/>
      <c r="B173" s="2"/>
      <c r="C173" s="2"/>
      <c r="D173" s="2"/>
      <c r="E173" s="2"/>
      <c r="G173" s="2"/>
    </row>
    <row r="174" ht="15.75" customHeight="1">
      <c r="A174" s="2"/>
      <c r="B174" s="2"/>
      <c r="C174" s="2"/>
      <c r="D174" s="2"/>
      <c r="E174" s="2"/>
      <c r="G174" s="2"/>
    </row>
    <row r="175" ht="15.75" customHeight="1">
      <c r="A175" s="2"/>
      <c r="B175" s="2"/>
      <c r="C175" s="2"/>
      <c r="D175" s="2"/>
      <c r="E175" s="2"/>
      <c r="G175" s="2"/>
    </row>
    <row r="176" ht="15.75" customHeight="1">
      <c r="A176" s="2"/>
      <c r="B176" s="2"/>
      <c r="C176" s="2"/>
      <c r="D176" s="2"/>
      <c r="E176" s="2"/>
      <c r="G176" s="2"/>
    </row>
    <row r="177" ht="15.75" customHeight="1">
      <c r="A177" s="2"/>
      <c r="B177" s="2"/>
      <c r="C177" s="2"/>
      <c r="D177" s="2"/>
      <c r="E177" s="2"/>
      <c r="G177" s="2"/>
    </row>
    <row r="178" ht="15.75" customHeight="1">
      <c r="A178" s="2"/>
      <c r="B178" s="2"/>
      <c r="C178" s="2"/>
      <c r="D178" s="2"/>
      <c r="E178" s="2"/>
      <c r="G178" s="2"/>
    </row>
    <row r="179" ht="15.75" customHeight="1">
      <c r="A179" s="2"/>
      <c r="B179" s="2"/>
      <c r="C179" s="2"/>
      <c r="D179" s="2"/>
      <c r="E179" s="2"/>
      <c r="G179" s="2"/>
    </row>
    <row r="180" ht="15.75" customHeight="1">
      <c r="A180" s="2"/>
      <c r="B180" s="2"/>
      <c r="C180" s="2"/>
      <c r="D180" s="2"/>
      <c r="E180" s="2"/>
      <c r="G180" s="2"/>
    </row>
    <row r="181" ht="15.75" customHeight="1">
      <c r="A181" s="2"/>
      <c r="B181" s="2"/>
      <c r="C181" s="2"/>
      <c r="D181" s="2"/>
      <c r="E181" s="2"/>
      <c r="G181" s="2"/>
    </row>
    <row r="182" ht="15.75" customHeight="1">
      <c r="A182" s="2"/>
      <c r="B182" s="2"/>
      <c r="C182" s="2"/>
      <c r="D182" s="2"/>
      <c r="E182" s="2"/>
      <c r="G182" s="2"/>
    </row>
    <row r="183" ht="15.75" customHeight="1">
      <c r="A183" s="2"/>
      <c r="B183" s="2"/>
      <c r="C183" s="2"/>
      <c r="D183" s="2"/>
      <c r="E183" s="2"/>
      <c r="G183" s="2"/>
    </row>
    <row r="184" ht="15.75" customHeight="1">
      <c r="A184" s="2"/>
      <c r="B184" s="2"/>
      <c r="C184" s="2"/>
      <c r="D184" s="2"/>
      <c r="E184" s="2"/>
      <c r="G184" s="2"/>
    </row>
    <row r="185" ht="15.75" customHeight="1">
      <c r="A185" s="2"/>
      <c r="B185" s="2"/>
      <c r="C185" s="2"/>
      <c r="D185" s="2"/>
      <c r="E185" s="2"/>
      <c r="G185" s="2"/>
    </row>
    <row r="186" ht="15.75" customHeight="1">
      <c r="A186" s="2"/>
      <c r="B186" s="2"/>
      <c r="C186" s="2"/>
      <c r="D186" s="2"/>
      <c r="E186" s="2"/>
      <c r="G186" s="2"/>
    </row>
    <row r="187" ht="15.75" customHeight="1">
      <c r="A187" s="2"/>
      <c r="B187" s="2"/>
      <c r="C187" s="2"/>
      <c r="D187" s="2"/>
      <c r="E187" s="2"/>
      <c r="G187" s="2"/>
    </row>
    <row r="188" ht="15.75" customHeight="1">
      <c r="A188" s="2"/>
      <c r="B188" s="2"/>
      <c r="C188" s="2"/>
      <c r="D188" s="2"/>
      <c r="E188" s="2"/>
      <c r="G188" s="2"/>
    </row>
    <row r="189" ht="15.75" customHeight="1">
      <c r="A189" s="2"/>
      <c r="B189" s="2"/>
      <c r="C189" s="2"/>
      <c r="D189" s="2"/>
      <c r="E189" s="2"/>
      <c r="G189" s="2"/>
    </row>
    <row r="190" ht="15.75" customHeight="1">
      <c r="A190" s="2"/>
      <c r="B190" s="2"/>
      <c r="C190" s="2"/>
      <c r="D190" s="2"/>
      <c r="E190" s="2"/>
      <c r="G190" s="2"/>
    </row>
    <row r="191" ht="15.75" customHeight="1">
      <c r="A191" s="2"/>
      <c r="B191" s="2"/>
      <c r="C191" s="2"/>
      <c r="D191" s="2"/>
      <c r="E191" s="2"/>
      <c r="G191" s="2"/>
    </row>
    <row r="192" ht="15.75" customHeight="1">
      <c r="A192" s="2"/>
      <c r="B192" s="2"/>
      <c r="C192" s="2"/>
      <c r="D192" s="2"/>
      <c r="E192" s="2"/>
      <c r="G192" s="2"/>
    </row>
    <row r="193" ht="15.75" customHeight="1">
      <c r="A193" s="2"/>
      <c r="B193" s="2"/>
      <c r="C193" s="2"/>
      <c r="D193" s="2"/>
      <c r="E193" s="2"/>
      <c r="G193" s="2"/>
    </row>
    <row r="194" ht="15.75" customHeight="1">
      <c r="A194" s="2"/>
      <c r="B194" s="2"/>
      <c r="C194" s="2"/>
      <c r="D194" s="2"/>
      <c r="E194" s="2"/>
      <c r="G194" s="2"/>
    </row>
    <row r="195" ht="15.75" customHeight="1">
      <c r="A195" s="2"/>
      <c r="B195" s="2"/>
      <c r="C195" s="2"/>
      <c r="D195" s="2"/>
      <c r="E195" s="2"/>
      <c r="G195" s="2"/>
    </row>
    <row r="196" ht="15.75" customHeight="1">
      <c r="A196" s="2"/>
      <c r="B196" s="2"/>
      <c r="C196" s="2"/>
      <c r="D196" s="2"/>
      <c r="E196" s="2"/>
      <c r="G196" s="2"/>
    </row>
    <row r="197" ht="15.75" customHeight="1">
      <c r="A197" s="2"/>
      <c r="B197" s="2"/>
      <c r="C197" s="2"/>
      <c r="D197" s="2"/>
      <c r="E197" s="2"/>
      <c r="G197" s="2"/>
    </row>
    <row r="198" ht="15.75" customHeight="1">
      <c r="A198" s="2"/>
      <c r="B198" s="2"/>
      <c r="C198" s="2"/>
      <c r="D198" s="2"/>
      <c r="E198" s="2"/>
      <c r="G198" s="2"/>
    </row>
    <row r="199" ht="15.75" customHeight="1">
      <c r="A199" s="2"/>
      <c r="B199" s="2"/>
      <c r="C199" s="2"/>
      <c r="D199" s="2"/>
      <c r="E199" s="2"/>
      <c r="G199" s="2"/>
    </row>
    <row r="200" ht="15.75" customHeight="1">
      <c r="A200" s="2"/>
      <c r="B200" s="2"/>
      <c r="C200" s="2"/>
      <c r="D200" s="2"/>
      <c r="E200" s="2"/>
      <c r="G200" s="2"/>
    </row>
    <row r="201" ht="15.75" customHeight="1">
      <c r="A201" s="2"/>
      <c r="B201" s="2"/>
      <c r="C201" s="2"/>
      <c r="D201" s="2"/>
      <c r="E201" s="2"/>
      <c r="G201" s="2"/>
    </row>
    <row r="202" ht="15.75" customHeight="1">
      <c r="A202" s="2"/>
      <c r="B202" s="2"/>
      <c r="C202" s="2"/>
      <c r="D202" s="2"/>
      <c r="E202" s="2"/>
      <c r="G202" s="2"/>
    </row>
    <row r="203" ht="15.75" customHeight="1">
      <c r="A203" s="2"/>
      <c r="B203" s="2"/>
      <c r="C203" s="2"/>
      <c r="D203" s="2"/>
      <c r="E203" s="2"/>
      <c r="G203" s="2"/>
    </row>
    <row r="204" ht="15.75" customHeight="1">
      <c r="A204" s="2"/>
      <c r="B204" s="2"/>
      <c r="C204" s="2"/>
      <c r="D204" s="2"/>
      <c r="E204" s="2"/>
      <c r="G204" s="2"/>
    </row>
    <row r="205" ht="15.75" customHeight="1">
      <c r="A205" s="2"/>
      <c r="B205" s="2"/>
      <c r="C205" s="2"/>
      <c r="D205" s="2"/>
      <c r="E205" s="2"/>
      <c r="G205" s="2"/>
    </row>
    <row r="206" ht="15.75" customHeight="1">
      <c r="A206" s="2"/>
      <c r="B206" s="2"/>
      <c r="C206" s="2"/>
      <c r="D206" s="2"/>
      <c r="E206" s="2"/>
      <c r="G206" s="2"/>
    </row>
    <row r="207" ht="15.75" customHeight="1">
      <c r="A207" s="2"/>
      <c r="B207" s="2"/>
      <c r="C207" s="2"/>
      <c r="D207" s="2"/>
      <c r="E207" s="2"/>
      <c r="G207" s="2"/>
    </row>
    <row r="208" ht="15.75" customHeight="1">
      <c r="A208" s="2"/>
      <c r="B208" s="2"/>
      <c r="C208" s="2"/>
      <c r="D208" s="2"/>
      <c r="E208" s="2"/>
      <c r="G208" s="2"/>
    </row>
    <row r="209" ht="15.75" customHeight="1">
      <c r="A209" s="2"/>
      <c r="B209" s="2"/>
      <c r="C209" s="2"/>
      <c r="D209" s="2"/>
      <c r="E209" s="2"/>
      <c r="G209" s="2"/>
    </row>
    <row r="210" ht="15.75" customHeight="1">
      <c r="A210" s="2"/>
      <c r="B210" s="2"/>
      <c r="C210" s="2"/>
      <c r="D210" s="2"/>
      <c r="E210" s="2"/>
      <c r="G210" s="2"/>
    </row>
    <row r="211" ht="15.75" customHeight="1">
      <c r="A211" s="2"/>
      <c r="B211" s="2"/>
      <c r="C211" s="2"/>
      <c r="D211" s="2"/>
      <c r="E211" s="2"/>
      <c r="G211" s="2"/>
    </row>
    <row r="212" ht="15.75" customHeight="1">
      <c r="A212" s="2"/>
      <c r="B212" s="2"/>
      <c r="C212" s="2"/>
      <c r="D212" s="2"/>
      <c r="E212" s="2"/>
      <c r="G212" s="2"/>
    </row>
    <row r="213" ht="15.75" customHeight="1">
      <c r="A213" s="2"/>
      <c r="B213" s="2"/>
      <c r="C213" s="2"/>
      <c r="D213" s="2"/>
      <c r="E213" s="2"/>
      <c r="G213" s="2"/>
    </row>
    <row r="214" ht="15.75" customHeight="1">
      <c r="A214" s="2"/>
      <c r="B214" s="2"/>
      <c r="C214" s="2"/>
      <c r="D214" s="2"/>
      <c r="E214" s="2"/>
      <c r="G214" s="2"/>
    </row>
    <row r="215" ht="15.75" customHeight="1">
      <c r="A215" s="2"/>
      <c r="B215" s="2"/>
      <c r="C215" s="2"/>
      <c r="D215" s="2"/>
      <c r="E215" s="2"/>
      <c r="G215" s="2"/>
    </row>
    <row r="216" ht="15.75" customHeight="1">
      <c r="A216" s="2"/>
      <c r="B216" s="2"/>
      <c r="C216" s="2"/>
      <c r="D216" s="2"/>
      <c r="E216" s="2"/>
      <c r="G216" s="2"/>
    </row>
    <row r="217" ht="15.75" customHeight="1">
      <c r="A217" s="2"/>
      <c r="B217" s="2"/>
      <c r="C217" s="2"/>
      <c r="D217" s="2"/>
      <c r="E217" s="2"/>
      <c r="G217" s="2"/>
    </row>
    <row r="218" ht="15.75" customHeight="1">
      <c r="A218" s="2"/>
      <c r="B218" s="2"/>
      <c r="C218" s="2"/>
      <c r="D218" s="2"/>
      <c r="E218" s="2"/>
      <c r="G218" s="2"/>
    </row>
    <row r="219" ht="15.75" customHeight="1">
      <c r="A219" s="2"/>
      <c r="B219" s="2"/>
      <c r="C219" s="2"/>
      <c r="D219" s="2"/>
      <c r="E219" s="2"/>
      <c r="G219" s="2"/>
    </row>
    <row r="220" ht="15.75" customHeight="1">
      <c r="A220" s="2"/>
      <c r="B220" s="2"/>
      <c r="C220" s="2"/>
      <c r="D220" s="2"/>
      <c r="E220" s="2"/>
      <c r="G220" s="2"/>
    </row>
    <row r="221" ht="15.75" customHeight="1">
      <c r="A221" s="2"/>
      <c r="B221" s="2"/>
      <c r="C221" s="2"/>
      <c r="D221" s="2"/>
      <c r="E221" s="2"/>
      <c r="G221" s="2"/>
    </row>
    <row r="222" ht="15.75" customHeight="1">
      <c r="A222" s="2"/>
      <c r="B222" s="2"/>
      <c r="C222" s="2"/>
      <c r="D222" s="2"/>
      <c r="E222" s="2"/>
      <c r="G222" s="2"/>
    </row>
    <row r="223" ht="15.75" customHeight="1">
      <c r="A223" s="2"/>
      <c r="B223" s="2"/>
      <c r="C223" s="2"/>
      <c r="D223" s="2"/>
      <c r="E223" s="2"/>
      <c r="G223" s="2"/>
    </row>
    <row r="224" ht="15.75" customHeight="1">
      <c r="A224" s="2"/>
      <c r="B224" s="2"/>
      <c r="C224" s="2"/>
      <c r="D224" s="2"/>
      <c r="E224" s="2"/>
      <c r="G224" s="2"/>
    </row>
    <row r="225" ht="15.75" customHeight="1">
      <c r="A225" s="2"/>
      <c r="B225" s="2"/>
      <c r="C225" s="2"/>
      <c r="D225" s="2"/>
      <c r="E225" s="2"/>
      <c r="G225" s="2"/>
    </row>
    <row r="226" ht="15.75" customHeight="1">
      <c r="A226" s="2"/>
      <c r="B226" s="2"/>
      <c r="C226" s="2"/>
      <c r="D226" s="2"/>
      <c r="E226" s="2"/>
      <c r="G226" s="2"/>
    </row>
    <row r="227" ht="15.75" customHeight="1">
      <c r="A227" s="2"/>
      <c r="B227" s="2"/>
      <c r="C227" s="2"/>
      <c r="D227" s="2"/>
      <c r="E227" s="2"/>
      <c r="G227" s="2"/>
    </row>
    <row r="228" ht="15.75" customHeight="1">
      <c r="A228" s="2"/>
      <c r="B228" s="2"/>
      <c r="C228" s="2"/>
      <c r="D228" s="2"/>
      <c r="E228" s="2"/>
      <c r="G228" s="2"/>
    </row>
    <row r="229" ht="15.75" customHeight="1">
      <c r="A229" s="2"/>
      <c r="B229" s="2"/>
      <c r="C229" s="2"/>
      <c r="D229" s="2"/>
      <c r="E229" s="2"/>
      <c r="G229" s="2"/>
    </row>
    <row r="230" ht="15.75" customHeight="1">
      <c r="A230" s="2"/>
      <c r="B230" s="2"/>
      <c r="C230" s="2"/>
      <c r="D230" s="2"/>
      <c r="E230" s="2"/>
      <c r="G230" s="2"/>
    </row>
    <row r="231" ht="15.75" customHeight="1">
      <c r="A231" s="2"/>
      <c r="B231" s="2"/>
      <c r="C231" s="2"/>
      <c r="D231" s="2"/>
      <c r="E231" s="2"/>
      <c r="G231" s="2"/>
    </row>
    <row r="232" ht="15.75" customHeight="1">
      <c r="A232" s="2"/>
      <c r="B232" s="2"/>
      <c r="C232" s="2"/>
      <c r="D232" s="2"/>
      <c r="E232" s="2"/>
      <c r="G232" s="2"/>
    </row>
    <row r="233" ht="15.75" customHeight="1">
      <c r="A233" s="2"/>
      <c r="B233" s="2"/>
      <c r="C233" s="2"/>
      <c r="D233" s="2"/>
      <c r="E233" s="2"/>
      <c r="G233" s="2"/>
    </row>
    <row r="234" ht="15.75" customHeight="1">
      <c r="A234" s="2"/>
      <c r="B234" s="2"/>
      <c r="C234" s="2"/>
      <c r="D234" s="2"/>
      <c r="E234" s="2"/>
      <c r="G234" s="2"/>
    </row>
    <row r="235" ht="15.75" customHeight="1">
      <c r="A235" s="2"/>
      <c r="B235" s="2"/>
      <c r="C235" s="2"/>
      <c r="D235" s="2"/>
      <c r="E235" s="2"/>
      <c r="G235" s="2"/>
    </row>
    <row r="236" ht="15.75" customHeight="1">
      <c r="A236" s="2"/>
      <c r="B236" s="2"/>
      <c r="C236" s="2"/>
      <c r="D236" s="2"/>
      <c r="E236" s="2"/>
      <c r="G236" s="2"/>
    </row>
    <row r="237" ht="15.75" customHeight="1">
      <c r="A237" s="2"/>
      <c r="B237" s="2"/>
      <c r="C237" s="2"/>
      <c r="D237" s="2"/>
      <c r="E237" s="2"/>
      <c r="G237" s="2"/>
    </row>
    <row r="238" ht="15.75" customHeight="1">
      <c r="A238" s="2"/>
      <c r="B238" s="2"/>
      <c r="C238" s="2"/>
      <c r="D238" s="2"/>
      <c r="E238" s="2"/>
      <c r="G238" s="2"/>
    </row>
    <row r="239" ht="15.75" customHeight="1">
      <c r="A239" s="2"/>
      <c r="B239" s="2"/>
      <c r="C239" s="2"/>
      <c r="D239" s="2"/>
      <c r="E239" s="2"/>
      <c r="G239" s="2"/>
    </row>
    <row r="240" ht="15.75" customHeight="1">
      <c r="A240" s="2"/>
      <c r="B240" s="2"/>
      <c r="C240" s="2"/>
      <c r="D240" s="2"/>
      <c r="E240" s="2"/>
      <c r="G240" s="2"/>
    </row>
    <row r="241" ht="15.75" customHeight="1">
      <c r="A241" s="2"/>
      <c r="B241" s="2"/>
      <c r="C241" s="2"/>
      <c r="D241" s="2"/>
      <c r="E241" s="2"/>
      <c r="G241" s="2"/>
    </row>
    <row r="242" ht="15.75" customHeight="1">
      <c r="A242" s="2"/>
      <c r="B242" s="2"/>
      <c r="C242" s="2"/>
      <c r="D242" s="2"/>
      <c r="E242" s="2"/>
      <c r="G242" s="2"/>
    </row>
    <row r="243" ht="15.75" customHeight="1">
      <c r="A243" s="2"/>
      <c r="B243" s="2"/>
      <c r="C243" s="2"/>
      <c r="D243" s="2"/>
      <c r="E243" s="2"/>
      <c r="G243" s="2"/>
    </row>
    <row r="244" ht="15.75" customHeight="1">
      <c r="A244" s="2"/>
      <c r="B244" s="2"/>
      <c r="C244" s="2"/>
      <c r="D244" s="2"/>
      <c r="E244" s="2"/>
      <c r="G244" s="2"/>
    </row>
    <row r="245" ht="15.75" customHeight="1">
      <c r="A245" s="2"/>
      <c r="B245" s="2"/>
      <c r="C245" s="2"/>
      <c r="D245" s="2"/>
      <c r="E245" s="2"/>
      <c r="G245" s="2"/>
    </row>
    <row r="246" ht="15.75" customHeight="1">
      <c r="A246" s="2"/>
      <c r="B246" s="2"/>
      <c r="C246" s="2"/>
      <c r="D246" s="2"/>
      <c r="E246" s="2"/>
      <c r="G246" s="2"/>
    </row>
    <row r="247" ht="15.75" customHeight="1">
      <c r="A247" s="2"/>
      <c r="B247" s="2"/>
      <c r="C247" s="2"/>
      <c r="D247" s="2"/>
      <c r="E247" s="2"/>
      <c r="G247" s="2"/>
    </row>
    <row r="248" ht="15.75" customHeight="1">
      <c r="A248" s="2"/>
      <c r="B248" s="2"/>
      <c r="C248" s="2"/>
      <c r="D248" s="2"/>
      <c r="E248" s="2"/>
      <c r="G248" s="2"/>
    </row>
    <row r="249" ht="15.75" customHeight="1">
      <c r="A249" s="2"/>
      <c r="B249" s="2"/>
      <c r="C249" s="2"/>
      <c r="D249" s="2"/>
      <c r="E249" s="2"/>
      <c r="G249" s="2"/>
    </row>
    <row r="250" ht="15.75" customHeight="1">
      <c r="A250" s="2"/>
      <c r="B250" s="2"/>
      <c r="C250" s="2"/>
      <c r="D250" s="2"/>
      <c r="E250" s="2"/>
      <c r="G250" s="2"/>
    </row>
    <row r="251" ht="15.75" customHeight="1">
      <c r="A251" s="2"/>
      <c r="B251" s="2"/>
      <c r="C251" s="2"/>
      <c r="D251" s="2"/>
      <c r="E251" s="2"/>
      <c r="G251" s="2"/>
    </row>
    <row r="252" ht="15.75" customHeight="1">
      <c r="A252" s="2"/>
      <c r="B252" s="2"/>
      <c r="C252" s="2"/>
      <c r="D252" s="2"/>
      <c r="E252" s="2"/>
      <c r="G252" s="2"/>
    </row>
    <row r="253" ht="15.75" customHeight="1">
      <c r="A253" s="2"/>
      <c r="B253" s="2"/>
      <c r="C253" s="2"/>
      <c r="D253" s="2"/>
      <c r="E253" s="2"/>
      <c r="G253" s="2"/>
    </row>
    <row r="254" ht="15.75" customHeight="1">
      <c r="A254" s="2"/>
      <c r="B254" s="2"/>
      <c r="C254" s="2"/>
      <c r="D254" s="2"/>
      <c r="E254" s="2"/>
      <c r="G254" s="2"/>
    </row>
    <row r="255" ht="15.75" customHeight="1">
      <c r="A255" s="2"/>
      <c r="B255" s="2"/>
      <c r="C255" s="2"/>
      <c r="D255" s="2"/>
      <c r="E255" s="2"/>
      <c r="G255" s="2"/>
    </row>
    <row r="256" ht="15.75" customHeight="1">
      <c r="A256" s="2"/>
      <c r="B256" s="2"/>
      <c r="C256" s="2"/>
      <c r="D256" s="2"/>
      <c r="E256" s="2"/>
      <c r="G256" s="2"/>
    </row>
    <row r="257" ht="15.75" customHeight="1">
      <c r="A257" s="2"/>
      <c r="B257" s="2"/>
      <c r="C257" s="2"/>
      <c r="D257" s="2"/>
      <c r="E257" s="2"/>
      <c r="G257" s="2"/>
    </row>
    <row r="258" ht="15.75" customHeight="1">
      <c r="A258" s="2"/>
      <c r="B258" s="2"/>
      <c r="C258" s="2"/>
      <c r="D258" s="2"/>
      <c r="E258" s="2"/>
      <c r="G258" s="2"/>
    </row>
    <row r="259" ht="15.75" customHeight="1">
      <c r="A259" s="2"/>
      <c r="B259" s="2"/>
      <c r="C259" s="2"/>
      <c r="D259" s="2"/>
      <c r="E259" s="2"/>
      <c r="G259" s="2"/>
    </row>
    <row r="260" ht="15.75" customHeight="1">
      <c r="A260" s="2"/>
      <c r="B260" s="2"/>
      <c r="C260" s="2"/>
      <c r="D260" s="2"/>
      <c r="E260" s="2"/>
      <c r="G260" s="2"/>
    </row>
    <row r="261" ht="15.75" customHeight="1">
      <c r="A261" s="2"/>
      <c r="B261" s="2"/>
      <c r="C261" s="2"/>
      <c r="D261" s="2"/>
      <c r="E261" s="2"/>
      <c r="G261" s="2"/>
    </row>
    <row r="262" ht="15.75" customHeight="1">
      <c r="A262" s="2"/>
      <c r="B262" s="2"/>
      <c r="C262" s="2"/>
      <c r="D262" s="2"/>
      <c r="E262" s="2"/>
      <c r="G262" s="2"/>
    </row>
    <row r="263" ht="15.75" customHeight="1">
      <c r="A263" s="2"/>
      <c r="B263" s="2"/>
      <c r="C263" s="2"/>
      <c r="D263" s="2"/>
      <c r="E263" s="2"/>
      <c r="G263" s="2"/>
    </row>
    <row r="264" ht="15.75" customHeight="1">
      <c r="A264" s="2"/>
      <c r="B264" s="2"/>
      <c r="C264" s="2"/>
      <c r="D264" s="2"/>
      <c r="E264" s="2"/>
      <c r="G264" s="2"/>
    </row>
    <row r="265" ht="15.75" customHeight="1">
      <c r="A265" s="2"/>
      <c r="B265" s="2"/>
      <c r="C265" s="2"/>
      <c r="D265" s="2"/>
      <c r="E265" s="2"/>
      <c r="G265" s="2"/>
    </row>
    <row r="266" ht="15.75" customHeight="1">
      <c r="A266" s="2"/>
      <c r="B266" s="2"/>
      <c r="C266" s="2"/>
      <c r="D266" s="2"/>
      <c r="E266" s="2"/>
      <c r="G266" s="2"/>
    </row>
    <row r="267" ht="15.75" customHeight="1">
      <c r="A267" s="2"/>
      <c r="B267" s="2"/>
      <c r="C267" s="2"/>
      <c r="D267" s="2"/>
      <c r="E267" s="2"/>
      <c r="G267" s="2"/>
    </row>
    <row r="268" ht="15.75" customHeight="1">
      <c r="A268" s="2"/>
      <c r="B268" s="2"/>
      <c r="C268" s="2"/>
      <c r="D268" s="2"/>
      <c r="E268" s="2"/>
      <c r="G268" s="2"/>
    </row>
    <row r="269" ht="15.75" customHeight="1">
      <c r="A269" s="2"/>
      <c r="B269" s="2"/>
      <c r="C269" s="2"/>
      <c r="D269" s="2"/>
      <c r="E269" s="2"/>
      <c r="G269" s="2"/>
    </row>
    <row r="270" ht="15.75" customHeight="1">
      <c r="A270" s="2"/>
      <c r="B270" s="2"/>
      <c r="C270" s="2"/>
      <c r="D270" s="2"/>
      <c r="E270" s="2"/>
      <c r="G270" s="2"/>
    </row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3:E3"/>
    <mergeCell ref="B5:E5"/>
    <mergeCell ref="B19:E19"/>
    <mergeCell ref="B21:E21"/>
    <mergeCell ref="B35:E35"/>
    <mergeCell ref="B37:E37"/>
    <mergeCell ref="B51:E51"/>
    <mergeCell ref="B53:E5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"/>
      <c r="B1" s="5" t="s">
        <v>71</v>
      </c>
      <c r="C1" s="5" t="s">
        <v>72</v>
      </c>
      <c r="D1" s="5" t="s">
        <v>73</v>
      </c>
      <c r="E1" s="5" t="s">
        <v>74</v>
      </c>
      <c r="F1" s="6"/>
      <c r="G1" s="2"/>
      <c r="I1" s="7" t="s">
        <v>28</v>
      </c>
      <c r="J1" s="8" t="s">
        <v>29</v>
      </c>
    </row>
    <row r="2">
      <c r="A2" s="41" t="s">
        <v>30</v>
      </c>
      <c r="B2" s="11"/>
      <c r="C2" s="12"/>
      <c r="D2" s="12"/>
      <c r="E2" s="12"/>
      <c r="F2" s="11" t="s">
        <v>31</v>
      </c>
      <c r="G2" s="4" t="s">
        <v>32</v>
      </c>
    </row>
    <row r="3">
      <c r="A3" s="10" t="s">
        <v>33</v>
      </c>
      <c r="B3" s="13">
        <v>2800000.0</v>
      </c>
      <c r="C3" s="14"/>
      <c r="D3" s="14"/>
      <c r="E3" s="15"/>
      <c r="F3" s="11">
        <f>B3</f>
        <v>2800000</v>
      </c>
      <c r="G3" s="16" t="s">
        <v>61</v>
      </c>
    </row>
    <row r="4">
      <c r="A4" s="17" t="s">
        <v>35</v>
      </c>
      <c r="B4" s="18"/>
      <c r="C4" s="18"/>
      <c r="D4" s="18"/>
      <c r="E4" s="18"/>
      <c r="F4" s="19">
        <f t="shared" ref="F4:F15" si="1">SUM(B4:E4)</f>
        <v>0</v>
      </c>
      <c r="G4" s="1"/>
    </row>
    <row r="5">
      <c r="A5" s="20" t="s">
        <v>36</v>
      </c>
      <c r="B5" s="21" t="str">
        <f>IF(G3="Нет", IF(F4/F3&lt;#REF!,#REF!*F4,IF(F4/F3&gt;=#REF!,#REF!*F4,IF(F4/F3&gt;=#REF!,#REF!*F4, IF(F4/F3&gt;=#REF!,#REF!*F4,IF(F4/F3&gt;=#REF!,#REF!*F4, IF(F4/F3&gt;=#REF!,#REF!*F4,#REF!*F4)))))),F4*#REF!)</f>
        <v>#REF!</v>
      </c>
      <c r="C5" s="14"/>
      <c r="D5" s="14"/>
      <c r="E5" s="15"/>
      <c r="F5" s="22" t="str">
        <f t="shared" si="1"/>
        <v>#REF!</v>
      </c>
      <c r="G5" s="2"/>
    </row>
    <row r="6">
      <c r="A6" s="20" t="s">
        <v>37</v>
      </c>
      <c r="B6" s="22">
        <f>IF($G$3="Да",#REF!,'Справочник'!$B$2) </f>
        <v>40000</v>
      </c>
      <c r="C6" s="22">
        <f>IF($G$3="Да",#REF!,'Справочник'!$B$2) </f>
        <v>40000</v>
      </c>
      <c r="D6" s="22">
        <f>IF($G$3="Да",#REF!,'Справочник'!$B$2) </f>
        <v>40000</v>
      </c>
      <c r="E6" s="22">
        <f>IF($G$3="Да",#REF!,'Справочник'!$B$2) </f>
        <v>40000</v>
      </c>
      <c r="F6" s="22">
        <f t="shared" si="1"/>
        <v>160000</v>
      </c>
      <c r="G6" s="2"/>
    </row>
    <row r="7">
      <c r="A7" s="20" t="s">
        <v>38</v>
      </c>
      <c r="B7" s="22">
        <f>IF($G$3="Да",#REF!,'Справочник'!$B$3) </f>
        <v>5000</v>
      </c>
      <c r="C7" s="22">
        <f>IF($G$3="Да",#REF!,'Справочник'!$B$3) </f>
        <v>5000</v>
      </c>
      <c r="D7" s="22">
        <f>IF($G$3="Да",#REF!,'Справочник'!$B$3) </f>
        <v>5000</v>
      </c>
      <c r="E7" s="22">
        <f>IF($G$3="Да",#REF!,'Справочник'!$B$3) </f>
        <v>5000</v>
      </c>
      <c r="F7" s="22">
        <f t="shared" si="1"/>
        <v>20000</v>
      </c>
      <c r="G7" s="2"/>
    </row>
    <row r="8">
      <c r="A8" s="23" t="s">
        <v>39</v>
      </c>
      <c r="B8" s="24" t="str">
        <f>(SUM(#REF!))*'Справочник'!$B6</f>
        <v>#REF!</v>
      </c>
      <c r="C8" s="25" t="str">
        <f>(SUM(#REF!))*'Справочник'!$B6</f>
        <v>#REF!</v>
      </c>
      <c r="D8" s="25" t="str">
        <f>(SUM(#REF!))*'Справочник'!$B6</f>
        <v>#REF!</v>
      </c>
      <c r="E8" s="25" t="str">
        <f>(SUM(#REF!))*'Справочник'!$B6</f>
        <v>#REF!</v>
      </c>
      <c r="F8" s="24" t="str">
        <f t="shared" si="1"/>
        <v>#REF!</v>
      </c>
      <c r="G8" s="2"/>
    </row>
    <row r="9">
      <c r="A9" s="23" t="s">
        <v>40</v>
      </c>
      <c r="B9" s="24" t="str">
        <f>(SUM(#REF!))*'Справочник'!$B7</f>
        <v>#REF!</v>
      </c>
      <c r="C9" s="25" t="str">
        <f>(SUM(#REF!))*'Справочник'!$B7</f>
        <v>#REF!</v>
      </c>
      <c r="D9" s="25" t="str">
        <f>(SUM(#REF!))*'Справочник'!$B7</f>
        <v>#REF!</v>
      </c>
      <c r="E9" s="25" t="str">
        <f>(SUM(#REF!))*'Справочник'!$B7</f>
        <v>#REF!</v>
      </c>
      <c r="F9" s="24" t="str">
        <f t="shared" si="1"/>
        <v>#REF!</v>
      </c>
      <c r="G9" s="2"/>
    </row>
    <row r="10">
      <c r="A10" s="26" t="s">
        <v>41</v>
      </c>
      <c r="B10" s="24" t="str">
        <f>(SUM(#REF!))*'Справочник'!$B8</f>
        <v>#REF!</v>
      </c>
      <c r="C10" s="25" t="str">
        <f>(SUM(#REF!))*'Справочник'!$B8</f>
        <v>#REF!</v>
      </c>
      <c r="D10" s="25" t="str">
        <f>(SUM(#REF!))*'Справочник'!$B8</f>
        <v>#REF!</v>
      </c>
      <c r="E10" s="25" t="str">
        <f>(SUM(#REF!))*'Справочник'!$B8</f>
        <v>#REF!</v>
      </c>
      <c r="F10" s="24" t="str">
        <f t="shared" si="1"/>
        <v>#REF!</v>
      </c>
      <c r="G10" s="2"/>
    </row>
    <row r="11">
      <c r="A11" s="26" t="s">
        <v>42</v>
      </c>
      <c r="B11" s="24" t="str">
        <f>(SUM(#REF!))*'Справочник'!$B9</f>
        <v>#REF!</v>
      </c>
      <c r="C11" s="25" t="str">
        <f>(SUM(#REF!))*'Справочник'!$B9</f>
        <v>#REF!</v>
      </c>
      <c r="D11" s="25" t="str">
        <f>(SUM(#REF!))*'Справочник'!$B9</f>
        <v>#REF!</v>
      </c>
      <c r="E11" s="25" t="str">
        <f>(SUM(#REF!))*'Справочник'!$B9</f>
        <v>#REF!</v>
      </c>
      <c r="F11" s="24" t="str">
        <f t="shared" si="1"/>
        <v>#REF!</v>
      </c>
      <c r="G11" s="2"/>
    </row>
    <row r="12">
      <c r="A12" s="26" t="s">
        <v>43</v>
      </c>
      <c r="B12" s="24" t="str">
        <f>(SUM(#REF!))*'Справочник'!$B10</f>
        <v>#REF!</v>
      </c>
      <c r="C12" s="25" t="str">
        <f>(SUM(#REF!))*'Справочник'!$B10</f>
        <v>#REF!</v>
      </c>
      <c r="D12" s="25" t="str">
        <f>(SUM(#REF!))*'Справочник'!$B10</f>
        <v>#REF!</v>
      </c>
      <c r="E12" s="25" t="str">
        <f>(SUM(#REF!))*'Справочник'!$B10</f>
        <v>#REF!</v>
      </c>
      <c r="F12" s="24" t="str">
        <f t="shared" si="1"/>
        <v>#REF!</v>
      </c>
      <c r="G12" s="2"/>
    </row>
    <row r="13">
      <c r="A13" s="27" t="s">
        <v>44</v>
      </c>
      <c r="B13" s="28" t="str">
        <f t="shared" ref="B13:E13" si="2">SUM(B8:B12)</f>
        <v>#REF!</v>
      </c>
      <c r="C13" s="28" t="str">
        <f t="shared" si="2"/>
        <v>#REF!</v>
      </c>
      <c r="D13" s="28" t="str">
        <f t="shared" si="2"/>
        <v>#REF!</v>
      </c>
      <c r="E13" s="28" t="str">
        <f t="shared" si="2"/>
        <v>#REF!</v>
      </c>
      <c r="F13" s="28" t="str">
        <f t="shared" si="1"/>
        <v>#REF!</v>
      </c>
      <c r="G13" s="2"/>
    </row>
    <row r="14">
      <c r="A14" s="20" t="s">
        <v>45</v>
      </c>
      <c r="B14" s="22" t="str">
        <f t="shared" ref="B14:E14" si="3">B7-B13</f>
        <v>#REF!</v>
      </c>
      <c r="C14" s="22" t="str">
        <f t="shared" si="3"/>
        <v>#REF!</v>
      </c>
      <c r="D14" s="22" t="str">
        <f t="shared" si="3"/>
        <v>#REF!</v>
      </c>
      <c r="E14" s="22" t="str">
        <f t="shared" si="3"/>
        <v>#REF!</v>
      </c>
      <c r="F14" s="22" t="str">
        <f t="shared" si="1"/>
        <v>#REF!</v>
      </c>
      <c r="G14" s="2"/>
    </row>
    <row r="15">
      <c r="A15" s="29" t="s">
        <v>46</v>
      </c>
      <c r="B15" s="22" t="str">
        <f>IF(B14&gt;#REF!,(B29+B45+B61)/('Справочник'!$C$2 -B$69),0)</f>
        <v>#REF!</v>
      </c>
      <c r="C15" s="22" t="str">
        <f>IF(C14&gt;#REF!,(C29+C45+C61)/('Справочник'!$C$2 -C$69),0)</f>
        <v>#REF!</v>
      </c>
      <c r="D15" s="22" t="str">
        <f>IF(D14&gt;#REF!,(D29+D45+D61)/('Справочник'!$C$2 -D$69),0)</f>
        <v>#REF!</v>
      </c>
      <c r="E15" s="22" t="str">
        <f>IF(E14&gt;#REF!,(E29+E45+E61)/('Справочник'!$C$2 -E$69),0)</f>
        <v>#REF!</v>
      </c>
      <c r="F15" s="22" t="str">
        <f t="shared" si="1"/>
        <v>#REF!</v>
      </c>
      <c r="G15" s="2"/>
    </row>
    <row r="16">
      <c r="A16" s="17" t="s">
        <v>47</v>
      </c>
      <c r="B16" s="19" t="str">
        <f t="shared" ref="B16:E16" si="4">B6+B14+B15</f>
        <v>#REF!</v>
      </c>
      <c r="C16" s="19" t="str">
        <f t="shared" si="4"/>
        <v>#REF!</v>
      </c>
      <c r="D16" s="19" t="str">
        <f t="shared" si="4"/>
        <v>#REF!</v>
      </c>
      <c r="E16" s="19" t="str">
        <f t="shared" si="4"/>
        <v>#REF!</v>
      </c>
      <c r="F16" s="19" t="str">
        <f>B5+SUM(B16:E16)</f>
        <v>#REF!</v>
      </c>
      <c r="G16" s="2"/>
    </row>
    <row r="17">
      <c r="A17" s="2"/>
      <c r="B17" s="6"/>
      <c r="C17" s="6"/>
      <c r="D17" s="6"/>
      <c r="E17" s="6"/>
      <c r="F17" s="6"/>
      <c r="G17" s="2"/>
    </row>
    <row r="18">
      <c r="A18" s="41" t="s">
        <v>48</v>
      </c>
      <c r="B18" s="11"/>
      <c r="C18" s="12"/>
      <c r="D18" s="12"/>
      <c r="E18" s="12"/>
      <c r="F18" s="11" t="s">
        <v>31</v>
      </c>
      <c r="G18" s="4" t="s">
        <v>32</v>
      </c>
    </row>
    <row r="19">
      <c r="A19" s="10" t="s">
        <v>33</v>
      </c>
      <c r="B19" s="13">
        <v>1000000.0</v>
      </c>
      <c r="C19" s="14"/>
      <c r="D19" s="14"/>
      <c r="E19" s="15"/>
      <c r="F19" s="11">
        <f>B19</f>
        <v>1000000</v>
      </c>
      <c r="G19" s="16" t="s">
        <v>51</v>
      </c>
    </row>
    <row r="20">
      <c r="A20" s="17" t="s">
        <v>35</v>
      </c>
      <c r="B20" s="18"/>
      <c r="C20" s="18"/>
      <c r="D20" s="18"/>
      <c r="E20" s="18"/>
      <c r="F20" s="19">
        <f t="shared" ref="F20:F31" si="5">SUM(B20:E20)</f>
        <v>0</v>
      </c>
      <c r="G20" s="2"/>
    </row>
    <row r="21" ht="15.75" customHeight="1">
      <c r="A21" s="20" t="s">
        <v>36</v>
      </c>
      <c r="B21" s="21" t="str">
        <f>IF(G19="Нет", IF(F20/F19&lt;#REF!,#REF!*F20,IF(F20/F19&gt;=#REF!,#REF!*F20, IF(F20/F19&gt;=#REF!,#REF!*F20, IF(F20/F19&gt;=#REF!,#REF!*F20,IF(F20/F19&gt;=#REF!,#REF!*F20, IF(F20/F19&gt;=#REF!,#REF!*F20,#REF!*F20)))))), F20*#REF!)</f>
        <v>#REF!</v>
      </c>
      <c r="C21" s="14"/>
      <c r="D21" s="14"/>
      <c r="E21" s="15"/>
      <c r="F21" s="22" t="str">
        <f t="shared" si="5"/>
        <v>#REF!</v>
      </c>
      <c r="G21" s="2"/>
    </row>
    <row r="22" ht="15.75" customHeight="1">
      <c r="A22" s="20" t="s">
        <v>37</v>
      </c>
      <c r="B22" s="22">
        <f>IF($G$19="Да",#REF!,'Справочник'!$B$2) </f>
        <v>40000</v>
      </c>
      <c r="C22" s="22">
        <f>IF($G$19="Да",#REF!,'Справочник'!$B$2) </f>
        <v>40000</v>
      </c>
      <c r="D22" s="22">
        <f>IF($G$19="Да",#REF!,'Справочник'!$B$2) </f>
        <v>40000</v>
      </c>
      <c r="E22" s="22">
        <f>IF($G$19="Да",#REF!,'Справочник'!$B$2) </f>
        <v>40000</v>
      </c>
      <c r="F22" s="22">
        <f t="shared" si="5"/>
        <v>160000</v>
      </c>
      <c r="G22" s="2"/>
    </row>
    <row r="23" ht="15.75" customHeight="1">
      <c r="A23" s="20" t="s">
        <v>38</v>
      </c>
      <c r="B23" s="22">
        <f>IF($G$19="Да",#REF!,'Справочник'!$B$3) </f>
        <v>5000</v>
      </c>
      <c r="C23" s="22">
        <f>IF($G$19="Да",#REF!,'Справочник'!$B$3) </f>
        <v>5000</v>
      </c>
      <c r="D23" s="22">
        <f>IF($G$19="Да",#REF!,'Справочник'!$B$3) </f>
        <v>5000</v>
      </c>
      <c r="E23" s="22">
        <f>IF($G$19="Да",#REF!,'Справочник'!$B$3) </f>
        <v>5000</v>
      </c>
      <c r="F23" s="22">
        <f t="shared" si="5"/>
        <v>20000</v>
      </c>
      <c r="G23" s="2"/>
    </row>
    <row r="24" ht="15.75" customHeight="1">
      <c r="A24" s="23" t="s">
        <v>39</v>
      </c>
      <c r="B24" s="24" t="str">
        <f>(SUM(#REF!))*'Справочник'!$B6</f>
        <v>#REF!</v>
      </c>
      <c r="C24" s="25" t="str">
        <f>(SUM(#REF!))*'Справочник'!$B6</f>
        <v>#REF!</v>
      </c>
      <c r="D24" s="25" t="str">
        <f>(SUM(#REF!))*'Справочник'!$B6</f>
        <v>#REF!</v>
      </c>
      <c r="E24" s="25" t="str">
        <f>(SUM(#REF!))*'Справочник'!$B6</f>
        <v>#REF!</v>
      </c>
      <c r="F24" s="24" t="str">
        <f t="shared" si="5"/>
        <v>#REF!</v>
      </c>
      <c r="G24" s="2"/>
    </row>
    <row r="25" ht="15.75" customHeight="1">
      <c r="A25" s="23" t="s">
        <v>40</v>
      </c>
      <c r="B25" s="24" t="str">
        <f>(SUM(#REF!))*'Справочник'!$B7</f>
        <v>#REF!</v>
      </c>
      <c r="C25" s="25" t="str">
        <f>(SUM(#REF!))*'Справочник'!$B7</f>
        <v>#REF!</v>
      </c>
      <c r="D25" s="25" t="str">
        <f>(SUM(#REF!))*'Справочник'!$B7</f>
        <v>#REF!</v>
      </c>
      <c r="E25" s="25" t="str">
        <f>(SUM(#REF!))*'Справочник'!$B7</f>
        <v>#REF!</v>
      </c>
      <c r="F25" s="24" t="str">
        <f t="shared" si="5"/>
        <v>#REF!</v>
      </c>
      <c r="G25" s="2"/>
    </row>
    <row r="26" ht="15.75" customHeight="1">
      <c r="A26" s="26" t="s">
        <v>41</v>
      </c>
      <c r="B26" s="24" t="str">
        <f>(SUM(#REF!))*'Справочник'!$B8</f>
        <v>#REF!</v>
      </c>
      <c r="C26" s="25" t="str">
        <f>(SUM(#REF!))*'Справочник'!$B8</f>
        <v>#REF!</v>
      </c>
      <c r="D26" s="25" t="str">
        <f>(SUM(#REF!))*'Справочник'!$B8</f>
        <v>#REF!</v>
      </c>
      <c r="E26" s="25" t="str">
        <f>(SUM(#REF!))*'Справочник'!$B8</f>
        <v>#REF!</v>
      </c>
      <c r="F26" s="24" t="str">
        <f t="shared" si="5"/>
        <v>#REF!</v>
      </c>
      <c r="G26" s="2"/>
    </row>
    <row r="27" ht="15.75" customHeight="1">
      <c r="A27" s="26" t="s">
        <v>42</v>
      </c>
      <c r="B27" s="24" t="str">
        <f>(SUM(#REF!))*'Справочник'!$B9</f>
        <v>#REF!</v>
      </c>
      <c r="C27" s="25" t="str">
        <f>(SUM(#REF!))*'Справочник'!$B9</f>
        <v>#REF!</v>
      </c>
      <c r="D27" s="25" t="str">
        <f>(SUM(#REF!))*'Справочник'!$B9</f>
        <v>#REF!</v>
      </c>
      <c r="E27" s="25" t="str">
        <f>(SUM(#REF!))*'Справочник'!$B9</f>
        <v>#REF!</v>
      </c>
      <c r="F27" s="24" t="str">
        <f t="shared" si="5"/>
        <v>#REF!</v>
      </c>
      <c r="G27" s="2"/>
    </row>
    <row r="28" ht="15.75" customHeight="1">
      <c r="A28" s="26" t="s">
        <v>43</v>
      </c>
      <c r="B28" s="24" t="str">
        <f>(SUM(#REF!))*'Справочник'!$B10</f>
        <v>#REF!</v>
      </c>
      <c r="C28" s="25" t="str">
        <f>(SUM(#REF!))*'Справочник'!$B10</f>
        <v>#REF!</v>
      </c>
      <c r="D28" s="25" t="str">
        <f>(SUM(#REF!))*'Справочник'!$B10</f>
        <v>#REF!</v>
      </c>
      <c r="E28" s="25" t="str">
        <f>(SUM(#REF!))*'Справочник'!$B10</f>
        <v>#REF!</v>
      </c>
      <c r="F28" s="24" t="str">
        <f t="shared" si="5"/>
        <v>#REF!</v>
      </c>
      <c r="G28" s="2"/>
    </row>
    <row r="29" ht="15.75" customHeight="1">
      <c r="A29" s="31" t="s">
        <v>49</v>
      </c>
      <c r="B29" s="28" t="str">
        <f t="shared" ref="B29:E29" si="6">SUM(B24:B28)</f>
        <v>#REF!</v>
      </c>
      <c r="C29" s="28" t="str">
        <f t="shared" si="6"/>
        <v>#REF!</v>
      </c>
      <c r="D29" s="28" t="str">
        <f t="shared" si="6"/>
        <v>#REF!</v>
      </c>
      <c r="E29" s="28" t="str">
        <f t="shared" si="6"/>
        <v>#REF!</v>
      </c>
      <c r="F29" s="28" t="str">
        <f t="shared" si="5"/>
        <v>#REF!</v>
      </c>
      <c r="G29" s="2"/>
    </row>
    <row r="30" ht="15.75" customHeight="1">
      <c r="A30" s="32" t="s">
        <v>45</v>
      </c>
      <c r="B30" s="22" t="str">
        <f t="shared" ref="B30:E30" si="7">B23-B29</f>
        <v>#REF!</v>
      </c>
      <c r="C30" s="22" t="str">
        <f t="shared" si="7"/>
        <v>#REF!</v>
      </c>
      <c r="D30" s="22" t="str">
        <f t="shared" si="7"/>
        <v>#REF!</v>
      </c>
      <c r="E30" s="22" t="str">
        <f t="shared" si="7"/>
        <v>#REF!</v>
      </c>
      <c r="F30" s="22" t="str">
        <f t="shared" si="5"/>
        <v>#REF!</v>
      </c>
      <c r="G30" s="2"/>
    </row>
    <row r="31" ht="15.75" customHeight="1">
      <c r="A31" s="29" t="s">
        <v>46</v>
      </c>
      <c r="B31" s="22" t="str">
        <f>IF(B30&gt;#REF!,(B13+B61+B45)/('Справочник'!$C$2 -B$69),0)</f>
        <v>#REF!</v>
      </c>
      <c r="C31" s="22" t="str">
        <f>IF(C30&gt;#REF!,(C13+C61+C45)/('Справочник'!$C$2 -C$69),0)</f>
        <v>#REF!</v>
      </c>
      <c r="D31" s="22" t="str">
        <f>IF(D30&gt;#REF!,(D13+D61+D45)/('Справочник'!$C$2 -D$69),0)</f>
        <v>#REF!</v>
      </c>
      <c r="E31" s="22" t="str">
        <f>IF(E30&gt;#REF!,(E13+E61+E45)/('Справочник'!$C$2 -E$69),0)</f>
        <v>#REF!</v>
      </c>
      <c r="F31" s="22" t="str">
        <f t="shared" si="5"/>
        <v>#REF!</v>
      </c>
      <c r="G31" s="2"/>
    </row>
    <row r="32" ht="15.75" customHeight="1">
      <c r="A32" s="33" t="s">
        <v>47</v>
      </c>
      <c r="B32" s="19" t="str">
        <f t="shared" ref="B32:E32" si="8">B22+B30+B31</f>
        <v>#REF!</v>
      </c>
      <c r="C32" s="19" t="str">
        <f t="shared" si="8"/>
        <v>#REF!</v>
      </c>
      <c r="D32" s="19" t="str">
        <f t="shared" si="8"/>
        <v>#REF!</v>
      </c>
      <c r="E32" s="19" t="str">
        <f t="shared" si="8"/>
        <v>#REF!</v>
      </c>
      <c r="F32" s="19" t="str">
        <f>B21+SUM(B32:E32)</f>
        <v>#REF!</v>
      </c>
      <c r="G32" s="2"/>
    </row>
    <row r="33" ht="15.75" customHeight="1">
      <c r="A33" s="2"/>
      <c r="B33" s="6"/>
      <c r="C33" s="6"/>
      <c r="D33" s="6"/>
      <c r="E33" s="6"/>
      <c r="F33" s="6"/>
      <c r="G33" s="2"/>
    </row>
    <row r="34" ht="15.75" customHeight="1">
      <c r="A34" s="41" t="s">
        <v>62</v>
      </c>
      <c r="B34" s="11"/>
      <c r="C34" s="12"/>
      <c r="D34" s="12"/>
      <c r="E34" s="12"/>
      <c r="F34" s="11" t="s">
        <v>31</v>
      </c>
      <c r="G34" s="4" t="s">
        <v>32</v>
      </c>
    </row>
    <row r="35" ht="15.75" customHeight="1">
      <c r="A35" s="10" t="s">
        <v>33</v>
      </c>
      <c r="B35" s="13">
        <v>1000000.0</v>
      </c>
      <c r="C35" s="14"/>
      <c r="D35" s="14"/>
      <c r="E35" s="15"/>
      <c r="F35" s="11">
        <f>B35</f>
        <v>1000000</v>
      </c>
      <c r="G35" s="16" t="s">
        <v>51</v>
      </c>
    </row>
    <row r="36" ht="15.75" customHeight="1">
      <c r="A36" s="17" t="s">
        <v>35</v>
      </c>
      <c r="B36" s="18"/>
      <c r="C36" s="18"/>
      <c r="D36" s="18"/>
      <c r="E36" s="18"/>
      <c r="F36" s="19">
        <f t="shared" ref="F36:F47" si="9">SUM(B36:E36)</f>
        <v>0</v>
      </c>
      <c r="G36" s="2"/>
    </row>
    <row r="37" ht="15.75" customHeight="1">
      <c r="A37" s="20" t="s">
        <v>36</v>
      </c>
      <c r="B37" s="21" t="str">
        <f>IF(G35="Нет", IF(F36/F35&lt;#REF!,#REF!*F36,IF(F36/F35&gt;=#REF!,#REF!*F36, IF(F36/F35&gt;=#REF!,#REF!*F36, IF(F36/F35&gt;=#REF!,#REF!*F36,IF(F36/F35&gt;=#REF!,#REF!*F36, IF(F36/F35&gt;=#REF!,#REF!*F36,#REF!*F36)))))),F36*#REF!)</f>
        <v>#REF!</v>
      </c>
      <c r="C37" s="14"/>
      <c r="D37" s="14"/>
      <c r="E37" s="15"/>
      <c r="F37" s="22" t="str">
        <f t="shared" si="9"/>
        <v>#REF!</v>
      </c>
      <c r="G37" s="2"/>
    </row>
    <row r="38" ht="15.75" customHeight="1">
      <c r="A38" s="32" t="s">
        <v>37</v>
      </c>
      <c r="B38" s="22">
        <f>IF($G$35="Да",#REF!,'Справочник'!$B$2) </f>
        <v>40000</v>
      </c>
      <c r="C38" s="22">
        <f>IF($G$35="Да",#REF!,'Справочник'!$B$2) </f>
        <v>40000</v>
      </c>
      <c r="D38" s="22">
        <f>IF($G$35="Да",#REF!,'Справочник'!$B$2) </f>
        <v>40000</v>
      </c>
      <c r="E38" s="22">
        <f>IF($G$35="Да",#REF!,'Справочник'!$B$2) </f>
        <v>40000</v>
      </c>
      <c r="F38" s="22">
        <f t="shared" si="9"/>
        <v>160000</v>
      </c>
      <c r="G38" s="2"/>
    </row>
    <row r="39" ht="15.75" customHeight="1">
      <c r="A39" s="32" t="s">
        <v>52</v>
      </c>
      <c r="B39" s="22">
        <f>IF($G$35="Да",#REF!,'Справочник'!$B$3) </f>
        <v>5000</v>
      </c>
      <c r="C39" s="22">
        <f>IF($G$35="Да",#REF!,'Справочник'!$B$3) </f>
        <v>5000</v>
      </c>
      <c r="D39" s="22">
        <f>IF($G$35="Да",#REF!,'Справочник'!$B$3) </f>
        <v>5000</v>
      </c>
      <c r="E39" s="22">
        <f>IF($G$35="Да",#REF!,'Справочник'!$B$3) </f>
        <v>5000</v>
      </c>
      <c r="F39" s="22">
        <f t="shared" si="9"/>
        <v>20000</v>
      </c>
      <c r="G39" s="2"/>
    </row>
    <row r="40" ht="15.75" customHeight="1">
      <c r="A40" s="23" t="s">
        <v>39</v>
      </c>
      <c r="B40" s="24" t="str">
        <f>(SUM(#REF!))*'Справочник'!$B6</f>
        <v>#REF!</v>
      </c>
      <c r="C40" s="25" t="str">
        <f>(SUM(#REF!))*'Справочник'!$B6</f>
        <v>#REF!</v>
      </c>
      <c r="D40" s="25" t="str">
        <f>(SUM(#REF!))*'Справочник'!$B6</f>
        <v>#REF!</v>
      </c>
      <c r="E40" s="25" t="str">
        <f>(SUM(#REF!))*'Справочник'!$B6</f>
        <v>#REF!</v>
      </c>
      <c r="F40" s="24" t="str">
        <f t="shared" si="9"/>
        <v>#REF!</v>
      </c>
      <c r="G40" s="2"/>
    </row>
    <row r="41" ht="15.75" customHeight="1">
      <c r="A41" s="23" t="s">
        <v>40</v>
      </c>
      <c r="B41" s="24" t="str">
        <f>(SUM(#REF!))*'Справочник'!$B7</f>
        <v>#REF!</v>
      </c>
      <c r="C41" s="25" t="str">
        <f>(SUM(#REF!))*'Справочник'!$B7</f>
        <v>#REF!</v>
      </c>
      <c r="D41" s="25" t="str">
        <f>(SUM(#REF!))*'Справочник'!$B7</f>
        <v>#REF!</v>
      </c>
      <c r="E41" s="25" t="str">
        <f>(SUM(#REF!))*'Справочник'!$B7</f>
        <v>#REF!</v>
      </c>
      <c r="F41" s="24" t="str">
        <f t="shared" si="9"/>
        <v>#REF!</v>
      </c>
      <c r="G41" s="2"/>
    </row>
    <row r="42" ht="15.75" customHeight="1">
      <c r="A42" s="26" t="s">
        <v>41</v>
      </c>
      <c r="B42" s="24" t="str">
        <f>(SUM(#REF!))*'Справочник'!$B8</f>
        <v>#REF!</v>
      </c>
      <c r="C42" s="25" t="str">
        <f>(SUM(#REF!))*'Справочник'!$B8</f>
        <v>#REF!</v>
      </c>
      <c r="D42" s="25" t="str">
        <f>(SUM(#REF!))*'Справочник'!$B8</f>
        <v>#REF!</v>
      </c>
      <c r="E42" s="25" t="str">
        <f>(SUM(#REF!))*'Справочник'!$B8</f>
        <v>#REF!</v>
      </c>
      <c r="F42" s="24" t="str">
        <f t="shared" si="9"/>
        <v>#REF!</v>
      </c>
      <c r="G42" s="2"/>
    </row>
    <row r="43" ht="15.75" customHeight="1">
      <c r="A43" s="26" t="s">
        <v>42</v>
      </c>
      <c r="B43" s="24" t="str">
        <f>(SUM(#REF!))*'Справочник'!$B9</f>
        <v>#REF!</v>
      </c>
      <c r="C43" s="25" t="str">
        <f>(SUM(#REF!))*'Справочник'!$B9</f>
        <v>#REF!</v>
      </c>
      <c r="D43" s="25" t="str">
        <f>(SUM(#REF!))*'Справочник'!$B9</f>
        <v>#REF!</v>
      </c>
      <c r="E43" s="25" t="str">
        <f>(SUM(#REF!))*'Справочник'!$B9</f>
        <v>#REF!</v>
      </c>
      <c r="F43" s="24" t="str">
        <f t="shared" si="9"/>
        <v>#REF!</v>
      </c>
      <c r="G43" s="2"/>
    </row>
    <row r="44" ht="15.75" customHeight="1">
      <c r="A44" s="26" t="s">
        <v>43</v>
      </c>
      <c r="B44" s="24" t="str">
        <f>(SUM(#REF!))*'Справочник'!$B10</f>
        <v>#REF!</v>
      </c>
      <c r="C44" s="25" t="str">
        <f>(SUM(#REF!))*'Справочник'!$B10</f>
        <v>#REF!</v>
      </c>
      <c r="D44" s="25" t="str">
        <f>(SUM(#REF!))*'Справочник'!$B10</f>
        <v>#REF!</v>
      </c>
      <c r="E44" s="25" t="str">
        <f>(SUM(#REF!))*'Справочник'!$B10</f>
        <v>#REF!</v>
      </c>
      <c r="F44" s="24" t="str">
        <f t="shared" si="9"/>
        <v>#REF!</v>
      </c>
      <c r="G44" s="2"/>
    </row>
    <row r="45" ht="15.75" customHeight="1">
      <c r="A45" s="31" t="s">
        <v>49</v>
      </c>
      <c r="B45" s="28" t="str">
        <f t="shared" ref="B45:E45" si="10">SUM(B40:B44)</f>
        <v>#REF!</v>
      </c>
      <c r="C45" s="28" t="str">
        <f t="shared" si="10"/>
        <v>#REF!</v>
      </c>
      <c r="D45" s="28" t="str">
        <f t="shared" si="10"/>
        <v>#REF!</v>
      </c>
      <c r="E45" s="28" t="str">
        <f t="shared" si="10"/>
        <v>#REF!</v>
      </c>
      <c r="F45" s="28" t="str">
        <f t="shared" si="9"/>
        <v>#REF!</v>
      </c>
      <c r="G45" s="2"/>
    </row>
    <row r="46" ht="15.75" customHeight="1">
      <c r="A46" s="32" t="s">
        <v>45</v>
      </c>
      <c r="B46" s="22" t="str">
        <f t="shared" ref="B46:E46" si="11">B39-B45</f>
        <v>#REF!</v>
      </c>
      <c r="C46" s="22" t="str">
        <f t="shared" si="11"/>
        <v>#REF!</v>
      </c>
      <c r="D46" s="22" t="str">
        <f t="shared" si="11"/>
        <v>#REF!</v>
      </c>
      <c r="E46" s="22" t="str">
        <f t="shared" si="11"/>
        <v>#REF!</v>
      </c>
      <c r="F46" s="22" t="str">
        <f t="shared" si="9"/>
        <v>#REF!</v>
      </c>
      <c r="G46" s="2"/>
    </row>
    <row r="47" ht="15.75" customHeight="1">
      <c r="A47" s="29" t="s">
        <v>46</v>
      </c>
      <c r="B47" s="22" t="str">
        <f>IF(B46&gt;#REF!,(B13+B29+B61)/('Справочник'!$C$2 -B$69),0)</f>
        <v>#REF!</v>
      </c>
      <c r="C47" s="22" t="str">
        <f>IF(C46&gt;#REF!,(C13+C29+C61)/('Справочник'!$C$2 -C$69),0)</f>
        <v>#REF!</v>
      </c>
      <c r="D47" s="22" t="str">
        <f>IF(D46&gt;#REF!,(D13+D29+D61)/('Справочник'!$C$2 -D$69),0)</f>
        <v>#REF!</v>
      </c>
      <c r="E47" s="22" t="str">
        <f>IF(E46&gt;#REF!,(E13+E29+E61)/('Справочник'!$C$2 -E$69),0)</f>
        <v>#REF!</v>
      </c>
      <c r="F47" s="22" t="str">
        <f t="shared" si="9"/>
        <v>#REF!</v>
      </c>
      <c r="G47" s="2"/>
    </row>
    <row r="48" ht="15.75" customHeight="1">
      <c r="A48" s="33" t="s">
        <v>47</v>
      </c>
      <c r="B48" s="19" t="str">
        <f t="shared" ref="B48:E48" si="12">B38+B46+B47</f>
        <v>#REF!</v>
      </c>
      <c r="C48" s="19" t="str">
        <f t="shared" si="12"/>
        <v>#REF!</v>
      </c>
      <c r="D48" s="19" t="str">
        <f t="shared" si="12"/>
        <v>#REF!</v>
      </c>
      <c r="E48" s="19" t="str">
        <f t="shared" si="12"/>
        <v>#REF!</v>
      </c>
      <c r="F48" s="19" t="str">
        <f>SUM(B48:E48)+B37</f>
        <v>#REF!</v>
      </c>
      <c r="G48" s="2"/>
    </row>
    <row r="49" ht="15.75" customHeight="1">
      <c r="A49" s="2"/>
      <c r="B49" s="6"/>
      <c r="C49" s="6"/>
      <c r="D49" s="6"/>
      <c r="E49" s="6"/>
      <c r="F49" s="6"/>
      <c r="G49" s="2"/>
    </row>
    <row r="50" ht="15.75" customHeight="1">
      <c r="A50" s="20" t="s">
        <v>53</v>
      </c>
      <c r="B50" s="11"/>
      <c r="C50" s="12"/>
      <c r="D50" s="12"/>
      <c r="E50" s="12"/>
      <c r="F50" s="11" t="s">
        <v>31</v>
      </c>
      <c r="G50" s="4" t="s">
        <v>32</v>
      </c>
    </row>
    <row r="51" ht="15.75" customHeight="1">
      <c r="A51" s="34" t="s">
        <v>33</v>
      </c>
      <c r="B51" s="13">
        <v>1000000.0</v>
      </c>
      <c r="C51" s="14"/>
      <c r="D51" s="14"/>
      <c r="E51" s="15"/>
      <c r="F51" s="11">
        <f>B51</f>
        <v>1000000</v>
      </c>
      <c r="G51" s="16" t="s">
        <v>34</v>
      </c>
    </row>
    <row r="52" ht="15.75" customHeight="1">
      <c r="A52" s="17" t="s">
        <v>35</v>
      </c>
      <c r="B52" s="18"/>
      <c r="C52" s="18"/>
      <c r="D52" s="18"/>
      <c r="E52" s="18"/>
      <c r="F52" s="19">
        <f t="shared" ref="F52:F63" si="13">SUM(B52:E52)</f>
        <v>0</v>
      </c>
      <c r="G52" s="2"/>
    </row>
    <row r="53" ht="15.75" customHeight="1">
      <c r="A53" s="20" t="s">
        <v>36</v>
      </c>
      <c r="B53" s="21" t="str">
        <f>IF(G51="Нет", IF(F52/F51&lt;#REF!,#REF!*F52,IF(F52/F51&gt;=#REF!,#REF!*F52, IF(F52/F51&gt;=#REF!,#REF!*F52, IF(F52/F51&gt;=#REF!,#REF!*F52,IF(F52/F51&gt;=#REF!,#REF!*F52, IF(F52/F51&gt;=#REF!,#REF!*F52,#REF!*F52)))))),F52*#REF!)</f>
        <v>#REF!</v>
      </c>
      <c r="C53" s="14"/>
      <c r="D53" s="14"/>
      <c r="E53" s="15"/>
      <c r="F53" s="22" t="str">
        <f t="shared" si="13"/>
        <v>#REF!</v>
      </c>
      <c r="G53" s="2"/>
    </row>
    <row r="54" ht="15.75" customHeight="1">
      <c r="A54" s="32" t="s">
        <v>37</v>
      </c>
      <c r="B54" s="22" t="str">
        <f>IF($G$51="Да",#REF!,'Справочник'!$B$2) </f>
        <v>#REF!</v>
      </c>
      <c r="C54" s="22" t="str">
        <f>IF($G$51="Да",#REF!,'Справочник'!$B$2) </f>
        <v>#REF!</v>
      </c>
      <c r="D54" s="22" t="str">
        <f>IF($G$51="Да",#REF!,'Справочник'!$B$2) </f>
        <v>#REF!</v>
      </c>
      <c r="E54" s="22" t="str">
        <f>IF($G$51="Да",#REF!,'Справочник'!$B$2) </f>
        <v>#REF!</v>
      </c>
      <c r="F54" s="22" t="str">
        <f t="shared" si="13"/>
        <v>#REF!</v>
      </c>
      <c r="G54" s="2"/>
    </row>
    <row r="55" ht="15.75" customHeight="1">
      <c r="A55" s="32" t="s">
        <v>52</v>
      </c>
      <c r="B55" s="22" t="str">
        <f>IF($G$51="Да",#REF!,'Справочник'!$B$3) </f>
        <v>#REF!</v>
      </c>
      <c r="C55" s="22" t="str">
        <f>IF($G$51="Да",#REF!,'Справочник'!$B$3) </f>
        <v>#REF!</v>
      </c>
      <c r="D55" s="22" t="str">
        <f>IF($G$51="Да",#REF!,'Справочник'!$B$3) </f>
        <v>#REF!</v>
      </c>
      <c r="E55" s="22" t="str">
        <f>IF($G$51="Да",#REF!,'Справочник'!$B$3) </f>
        <v>#REF!</v>
      </c>
      <c r="F55" s="22" t="str">
        <f t="shared" si="13"/>
        <v>#REF!</v>
      </c>
      <c r="G55" s="2"/>
    </row>
    <row r="56" ht="15.75" customHeight="1">
      <c r="A56" s="23" t="s">
        <v>39</v>
      </c>
      <c r="B56" s="25" t="str">
        <f>(SUM(#REF!))*'Справочник'!$B6</f>
        <v>#REF!</v>
      </c>
      <c r="C56" s="25" t="str">
        <f>(SUM(#REF!))*'Справочник'!$B6</f>
        <v>#REF!</v>
      </c>
      <c r="D56" s="24" t="str">
        <f>(SUM(#REF!))*'Справочник'!$B6</f>
        <v>#REF!</v>
      </c>
      <c r="E56" s="25" t="str">
        <f>(SUM(#REF!))*'Справочник'!$B6</f>
        <v>#REF!</v>
      </c>
      <c r="F56" s="24" t="str">
        <f t="shared" si="13"/>
        <v>#REF!</v>
      </c>
      <c r="G56" s="2"/>
    </row>
    <row r="57" ht="15.75" customHeight="1">
      <c r="A57" s="23" t="s">
        <v>40</v>
      </c>
      <c r="B57" s="25" t="str">
        <f>(SUM(#REF!))*'Справочник'!$B7</f>
        <v>#REF!</v>
      </c>
      <c r="C57" s="25" t="str">
        <f>(SUM(#REF!))*'Справочник'!$B7</f>
        <v>#REF!</v>
      </c>
      <c r="D57" s="24" t="str">
        <f>(SUM(#REF!))*'Справочник'!$B7</f>
        <v>#REF!</v>
      </c>
      <c r="E57" s="25" t="str">
        <f>(SUM(#REF!))*'Справочник'!$B7</f>
        <v>#REF!</v>
      </c>
      <c r="F57" s="24" t="str">
        <f t="shared" si="13"/>
        <v>#REF!</v>
      </c>
      <c r="G57" s="2"/>
    </row>
    <row r="58" ht="15.75" customHeight="1">
      <c r="A58" s="26" t="s">
        <v>41</v>
      </c>
      <c r="B58" s="25" t="str">
        <f>(SUM(#REF!))*'Справочник'!$B8</f>
        <v>#REF!</v>
      </c>
      <c r="C58" s="25" t="str">
        <f>(SUM(#REF!))*'Справочник'!$B8</f>
        <v>#REF!</v>
      </c>
      <c r="D58" s="24" t="str">
        <f>(SUM(#REF!))*'Справочник'!$B8</f>
        <v>#REF!</v>
      </c>
      <c r="E58" s="25" t="str">
        <f>(SUM(#REF!))*'Справочник'!$B8</f>
        <v>#REF!</v>
      </c>
      <c r="F58" s="24" t="str">
        <f t="shared" si="13"/>
        <v>#REF!</v>
      </c>
      <c r="G58" s="2"/>
    </row>
    <row r="59" ht="15.75" customHeight="1">
      <c r="A59" s="26" t="s">
        <v>42</v>
      </c>
      <c r="B59" s="25" t="str">
        <f>(SUM(#REF!))*'Справочник'!$B9</f>
        <v>#REF!</v>
      </c>
      <c r="C59" s="25" t="str">
        <f>(SUM(#REF!))*'Справочник'!$B9</f>
        <v>#REF!</v>
      </c>
      <c r="D59" s="24" t="str">
        <f>(SUM(#REF!))*'Справочник'!$B9</f>
        <v>#REF!</v>
      </c>
      <c r="E59" s="25" t="str">
        <f>(SUM(#REF!))*'Справочник'!$B9</f>
        <v>#REF!</v>
      </c>
      <c r="F59" s="24" t="str">
        <f t="shared" si="13"/>
        <v>#REF!</v>
      </c>
      <c r="G59" s="2"/>
    </row>
    <row r="60" ht="15.75" customHeight="1">
      <c r="A60" s="26" t="s">
        <v>43</v>
      </c>
      <c r="B60" s="25" t="str">
        <f>(SUM(#REF!))*'Справочник'!$B10</f>
        <v>#REF!</v>
      </c>
      <c r="C60" s="25" t="str">
        <f>(SUM(#REF!))*'Справочник'!$B10</f>
        <v>#REF!</v>
      </c>
      <c r="D60" s="24" t="str">
        <f>(SUM(#REF!))*'Справочник'!$B10</f>
        <v>#REF!</v>
      </c>
      <c r="E60" s="25" t="str">
        <f>(SUM(#REF!))*'Справочник'!$B10</f>
        <v>#REF!</v>
      </c>
      <c r="F60" s="24" t="str">
        <f t="shared" si="13"/>
        <v>#REF!</v>
      </c>
      <c r="G60" s="2"/>
    </row>
    <row r="61" ht="15.75" customHeight="1">
      <c r="A61" s="31" t="s">
        <v>49</v>
      </c>
      <c r="B61" s="28" t="str">
        <f t="shared" ref="B61:E61" si="14">SUM(B56:B60)</f>
        <v>#REF!</v>
      </c>
      <c r="C61" s="28" t="str">
        <f t="shared" si="14"/>
        <v>#REF!</v>
      </c>
      <c r="D61" s="28" t="str">
        <f t="shared" si="14"/>
        <v>#REF!</v>
      </c>
      <c r="E61" s="28" t="str">
        <f t="shared" si="14"/>
        <v>#REF!</v>
      </c>
      <c r="F61" s="28" t="str">
        <f t="shared" si="13"/>
        <v>#REF!</v>
      </c>
      <c r="G61" s="2"/>
    </row>
    <row r="62" ht="15.75" customHeight="1">
      <c r="A62" s="32" t="s">
        <v>45</v>
      </c>
      <c r="B62" s="22" t="str">
        <f t="shared" ref="B62:E62" si="15">B55-B61</f>
        <v>#REF!</v>
      </c>
      <c r="C62" s="22" t="str">
        <f t="shared" si="15"/>
        <v>#REF!</v>
      </c>
      <c r="D62" s="22" t="str">
        <f t="shared" si="15"/>
        <v>#REF!</v>
      </c>
      <c r="E62" s="22" t="str">
        <f t="shared" si="15"/>
        <v>#REF!</v>
      </c>
      <c r="F62" s="22" t="str">
        <f t="shared" si="13"/>
        <v>#REF!</v>
      </c>
      <c r="G62" s="2"/>
    </row>
    <row r="63" ht="15.75" customHeight="1">
      <c r="A63" s="29" t="s">
        <v>46</v>
      </c>
      <c r="B63" s="22" t="str">
        <f>IF(B62&gt;#REF!,(B13+B29+B45)/('Справочник'!$C$2 -B$69),0)</f>
        <v>#REF!</v>
      </c>
      <c r="C63" s="22" t="str">
        <f>IF(C62&gt;#REF!,(C13+C29+C45)/('Справочник'!$C$2 -C$69),0)</f>
        <v>#REF!</v>
      </c>
      <c r="D63" s="22" t="str">
        <f>IF(D62&gt;#REF!,(D13+D29+D45)/('Справочник'!$C$2 -D$69),0)</f>
        <v>#REF!</v>
      </c>
      <c r="E63" s="22" t="str">
        <f>IF(E62&gt;#REF!,(E13+E29+E45)/('Справочник'!$C$2 -E$69),0)</f>
        <v>#REF!</v>
      </c>
      <c r="F63" s="22" t="str">
        <f t="shared" si="13"/>
        <v>#REF!</v>
      </c>
      <c r="G63" s="2"/>
    </row>
    <row r="64" ht="15.75" customHeight="1">
      <c r="A64" s="33" t="s">
        <v>47</v>
      </c>
      <c r="B64" s="19" t="str">
        <f t="shared" ref="B64:E64" si="16">B54+B55+B63</f>
        <v>#REF!</v>
      </c>
      <c r="C64" s="19" t="str">
        <f t="shared" si="16"/>
        <v>#REF!</v>
      </c>
      <c r="D64" s="19" t="str">
        <f t="shared" si="16"/>
        <v>#REF!</v>
      </c>
      <c r="E64" s="19" t="str">
        <f t="shared" si="16"/>
        <v>#REF!</v>
      </c>
      <c r="F64" s="19" t="str">
        <f>SUM(B64:E64)+B53</f>
        <v>#REF!</v>
      </c>
      <c r="G64" s="2"/>
      <c r="H64" s="4"/>
    </row>
    <row r="65" ht="15.75" customHeight="1">
      <c r="A65" s="2"/>
      <c r="B65" s="35"/>
      <c r="C65" s="6"/>
      <c r="D65" s="6"/>
      <c r="E65" s="6"/>
      <c r="F65" s="6"/>
      <c r="G65" s="2"/>
    </row>
    <row r="66" ht="15.75" customHeight="1">
      <c r="A66" s="2"/>
      <c r="B66" s="6"/>
      <c r="C66" s="6"/>
      <c r="D66" s="6"/>
      <c r="E66" s="6"/>
      <c r="F66" s="6"/>
      <c r="G66" s="2"/>
    </row>
    <row r="67" ht="15.75" customHeight="1">
      <c r="A67" s="2"/>
      <c r="B67" s="6"/>
      <c r="C67" s="6"/>
      <c r="D67" s="6"/>
      <c r="E67" s="6"/>
      <c r="F67" s="6"/>
      <c r="G67" s="2"/>
    </row>
    <row r="68" ht="15.75" customHeight="1">
      <c r="A68" s="36" t="s">
        <v>54</v>
      </c>
      <c r="B68" s="5" t="s">
        <v>63</v>
      </c>
      <c r="C68" s="5" t="s">
        <v>64</v>
      </c>
      <c r="D68" s="5" t="s">
        <v>65</v>
      </c>
      <c r="E68" s="5" t="s">
        <v>66</v>
      </c>
      <c r="F68" s="6"/>
      <c r="G68" s="2"/>
    </row>
    <row r="69" ht="15.75" customHeight="1">
      <c r="A69" s="37" t="s">
        <v>55</v>
      </c>
      <c r="B69" s="38" t="str">
        <f t="shared" ref="B69:E69" si="17">IF(B14&gt;#REF!,0,1)+IF(B30&gt;#REF!,0,1)+IF(B46&gt;#REF!,0,1)+IF(B62&gt;#REF!,0,1)</f>
        <v>#REF!</v>
      </c>
      <c r="C69" s="38" t="str">
        <f t="shared" si="17"/>
        <v>#REF!</v>
      </c>
      <c r="D69" s="38" t="str">
        <f t="shared" si="17"/>
        <v>#REF!</v>
      </c>
      <c r="E69" s="38" t="str">
        <f t="shared" si="17"/>
        <v>#REF!</v>
      </c>
      <c r="F69" s="6"/>
      <c r="G69" s="2"/>
    </row>
    <row r="70" ht="15.75" customHeight="1">
      <c r="A70" s="39" t="s">
        <v>56</v>
      </c>
      <c r="B70" s="40">
        <f t="shared" ref="B70:E70" si="18">B4+B20+B36+B52</f>
        <v>0</v>
      </c>
      <c r="C70" s="40">
        <f t="shared" si="18"/>
        <v>0</v>
      </c>
      <c r="D70" s="40">
        <f t="shared" si="18"/>
        <v>0</v>
      </c>
      <c r="E70" s="40">
        <f t="shared" si="18"/>
        <v>0</v>
      </c>
      <c r="F70" s="19">
        <f>SUM(B70:E70)</f>
        <v>0</v>
      </c>
      <c r="G70" s="2"/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3:E3"/>
    <mergeCell ref="B5:E5"/>
    <mergeCell ref="B19:E19"/>
    <mergeCell ref="B21:E21"/>
    <mergeCell ref="B35:E35"/>
    <mergeCell ref="B37:E37"/>
    <mergeCell ref="B51:E51"/>
    <mergeCell ref="B53:E53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2.43"/>
    <col customWidth="1" min="2" max="2" width="21.57"/>
    <col customWidth="1" min="3" max="3" width="18.71"/>
    <col customWidth="1" min="4" max="5" width="19.0"/>
    <col customWidth="1" min="6" max="6" width="19.43"/>
  </cols>
  <sheetData>
    <row r="1">
      <c r="A1" s="42"/>
      <c r="B1" s="43" t="s">
        <v>75</v>
      </c>
      <c r="C1" s="43" t="s">
        <v>76</v>
      </c>
      <c r="D1" s="43" t="s">
        <v>77</v>
      </c>
      <c r="E1" s="43" t="s">
        <v>78</v>
      </c>
      <c r="F1" s="43" t="s">
        <v>31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>
      <c r="A2" s="44" t="s">
        <v>79</v>
      </c>
      <c r="B2" s="11"/>
      <c r="C2" s="12"/>
      <c r="D2" s="12"/>
      <c r="E2" s="12"/>
      <c r="F2" s="1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>
      <c r="A3" s="17" t="s">
        <v>35</v>
      </c>
      <c r="B3" s="18">
        <v>1000000.0</v>
      </c>
      <c r="C3" s="18">
        <v>100000.0</v>
      </c>
      <c r="D3" s="18">
        <v>100000.0</v>
      </c>
      <c r="E3" s="18">
        <v>100000.0</v>
      </c>
      <c r="F3" s="45">
        <f t="shared" ref="F3:F16" si="1">SUM(B3:E3)</f>
        <v>1300000</v>
      </c>
      <c r="G3" s="4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>
      <c r="A4" s="20" t="s">
        <v>36</v>
      </c>
      <c r="B4" s="22">
        <f>B3*'Справочник'!$B$4</f>
        <v>75000</v>
      </c>
      <c r="C4" s="22">
        <f>C3*'Справочник'!$B$4</f>
        <v>7500</v>
      </c>
      <c r="D4" s="22">
        <f>D3*'Справочник'!$B$4</f>
        <v>7500</v>
      </c>
      <c r="E4" s="22">
        <f>E3*'Справочник'!$B$4</f>
        <v>7500</v>
      </c>
      <c r="F4" s="21">
        <f t="shared" si="1"/>
        <v>97500</v>
      </c>
      <c r="G4" s="4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>
      <c r="A5" s="20" t="s">
        <v>37</v>
      </c>
      <c r="B5" s="22">
        <f>'Справочник'!$B$2/4</f>
        <v>10000</v>
      </c>
      <c r="C5" s="22">
        <f>'Справочник'!$B$2/4</f>
        <v>10000</v>
      </c>
      <c r="D5" s="22">
        <f>'Справочник'!$B$2/4</f>
        <v>10000</v>
      </c>
      <c r="E5" s="22">
        <f>'Справочник'!$B$2/4</f>
        <v>10000</v>
      </c>
      <c r="F5" s="21">
        <f t="shared" si="1"/>
        <v>40000</v>
      </c>
      <c r="G5" s="4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>
      <c r="A6" s="20" t="s">
        <v>38</v>
      </c>
      <c r="B6" s="22">
        <f>'Справочник'!$B$3/4</f>
        <v>1250</v>
      </c>
      <c r="C6" s="22">
        <f>'Справочник'!$B$3/4</f>
        <v>1250</v>
      </c>
      <c r="D6" s="22">
        <f>'Справочник'!$B$3/4</f>
        <v>1250</v>
      </c>
      <c r="E6" s="22">
        <f>'Справочник'!$B$3/4</f>
        <v>1250</v>
      </c>
      <c r="F6" s="22">
        <f t="shared" si="1"/>
        <v>5000</v>
      </c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>
      <c r="A7" s="23" t="s">
        <v>39</v>
      </c>
      <c r="B7" s="24">
        <f>(SUM('Лист качества'!C3:H3))*'Справочник'!$B$6</f>
        <v>1000</v>
      </c>
      <c r="C7" s="25">
        <f>(SUM('Лист качества'!I3:O3))*'Справочник'!$B$6</f>
        <v>0</v>
      </c>
      <c r="D7" s="25">
        <f>(SUM('Лист качества'!P3:V3))*'Справочник'!$B$6</f>
        <v>0</v>
      </c>
      <c r="E7" s="25">
        <f>(SUM('Лист качества'!W3:Y3))*'Справочник'!$B$6</f>
        <v>0</v>
      </c>
      <c r="F7" s="24">
        <f t="shared" si="1"/>
        <v>1000</v>
      </c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>
      <c r="A8" s="23" t="s">
        <v>40</v>
      </c>
      <c r="B8" s="24">
        <f>(SUM('Лист качества'!C4:H4))*'Справочник'!$B$7</f>
        <v>0</v>
      </c>
      <c r="C8" s="25">
        <f>(SUM('Лист качества'!I4:O4))*'Справочник'!$B$7</f>
        <v>0</v>
      </c>
      <c r="D8" s="25">
        <f>(SUM('Лист качества'!P4:V4))*'Справочник'!$B$7</f>
        <v>0</v>
      </c>
      <c r="E8" s="25">
        <f>(SUM('Лист качества'!W4:Y4))*'Справочник'!$B$7</f>
        <v>0</v>
      </c>
      <c r="F8" s="24">
        <f t="shared" si="1"/>
        <v>0</v>
      </c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>
      <c r="A9" s="23" t="s">
        <v>80</v>
      </c>
      <c r="B9" s="24">
        <f>(SUM('Лист качества'!C5:H5))*'Справочник'!$B$8</f>
        <v>0</v>
      </c>
      <c r="C9" s="25">
        <f>(SUM('Лист качества'!I5:O5))*'Справочник'!$B$8</f>
        <v>0</v>
      </c>
      <c r="D9" s="25">
        <f>(SUM('Лист качества'!P5:V5))*'Справочник'!$B$8</f>
        <v>0</v>
      </c>
      <c r="E9" s="25">
        <f>(SUM('Лист качества'!W5:Y5))*'Справочник'!$B$8</f>
        <v>0</v>
      </c>
      <c r="F9" s="24">
        <f t="shared" si="1"/>
        <v>0</v>
      </c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>
      <c r="A10" s="23" t="s">
        <v>42</v>
      </c>
      <c r="B10" s="24">
        <f>(SUM('Лист качества'!C6:H6))*'Справочник'!$B$9</f>
        <v>0</v>
      </c>
      <c r="C10" s="25">
        <f>(SUM('Лист качества'!I6:O6))*'Справочник'!$B$9</f>
        <v>0</v>
      </c>
      <c r="D10" s="25">
        <f>(SUM('Лист качества'!P6:V6))*'Справочник'!$B$9</f>
        <v>0</v>
      </c>
      <c r="E10" s="25">
        <f>(SUM('Лист качества'!W6:Y6))*'Справочник'!$B$9</f>
        <v>0</v>
      </c>
      <c r="F10" s="24">
        <f t="shared" si="1"/>
        <v>0</v>
      </c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>
      <c r="A11" s="23" t="s">
        <v>43</v>
      </c>
      <c r="B11" s="24">
        <f>(SUM('Лист качества'!C7:H7))*'Справочник'!$B$10</f>
        <v>0</v>
      </c>
      <c r="C11" s="25">
        <f>(SUM('Лист качества'!I7:O7))*'Справочник'!$B$10</f>
        <v>0</v>
      </c>
      <c r="D11" s="25">
        <f>(SUM('Лист качества'!P7:V7))*'Справочник'!$B$10</f>
        <v>0</v>
      </c>
      <c r="E11" s="25">
        <f>(SUM('Лист качества'!W7:Y7))*'Справочник'!$B$10</f>
        <v>0</v>
      </c>
      <c r="F11" s="24">
        <f t="shared" si="1"/>
        <v>0</v>
      </c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>
      <c r="A12" s="48" t="s">
        <v>44</v>
      </c>
      <c r="B12" s="28">
        <f t="shared" ref="B12:E12" si="2">SUM(B7:B11)</f>
        <v>1000</v>
      </c>
      <c r="C12" s="28">
        <f t="shared" si="2"/>
        <v>0</v>
      </c>
      <c r="D12" s="28">
        <f t="shared" si="2"/>
        <v>0</v>
      </c>
      <c r="E12" s="28">
        <f t="shared" si="2"/>
        <v>0</v>
      </c>
      <c r="F12" s="28">
        <f t="shared" si="1"/>
        <v>1000</v>
      </c>
      <c r="G12" s="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>
      <c r="A13" s="20" t="s">
        <v>45</v>
      </c>
      <c r="B13" s="22">
        <f t="shared" ref="B13:E13" si="3">MAX(B6-B12,0)</f>
        <v>250</v>
      </c>
      <c r="C13" s="22">
        <f t="shared" si="3"/>
        <v>1250</v>
      </c>
      <c r="D13" s="22">
        <f t="shared" si="3"/>
        <v>1250</v>
      </c>
      <c r="E13" s="22">
        <f t="shared" si="3"/>
        <v>1250</v>
      </c>
      <c r="F13" s="22">
        <f t="shared" si="1"/>
        <v>4000</v>
      </c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>
      <c r="A14" s="20" t="s">
        <v>46</v>
      </c>
      <c r="B14" s="22">
        <f>(B28+B44+B61)/('Справочник'!$C$2-'Справочник'!$D$2)</f>
        <v>0</v>
      </c>
      <c r="C14" s="22">
        <f>(C28+C44+C61)/('Справочник'!$C$2-'Справочник'!$D$2)</f>
        <v>0</v>
      </c>
      <c r="D14" s="22">
        <f>(D28+D44+D61)/('Справочник'!$C$2-'Справочник'!$D$2)</f>
        <v>0</v>
      </c>
      <c r="E14" s="22">
        <f>(E28+E44+E61)/('Справочник'!$C$2-'Справочник'!$D$2)</f>
        <v>0</v>
      </c>
      <c r="F14" s="22">
        <f t="shared" si="1"/>
        <v>0</v>
      </c>
      <c r="G14" s="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>
      <c r="A15" s="20" t="s">
        <v>81</v>
      </c>
      <c r="B15" s="22">
        <f t="shared" ref="B15:E15" si="4">MAX(SUM(B4,B6,B14)-B12,0)</f>
        <v>75250</v>
      </c>
      <c r="C15" s="22">
        <f t="shared" si="4"/>
        <v>8750</v>
      </c>
      <c r="D15" s="22">
        <f t="shared" si="4"/>
        <v>8750</v>
      </c>
      <c r="E15" s="22">
        <f t="shared" si="4"/>
        <v>8750</v>
      </c>
      <c r="F15" s="22">
        <f t="shared" si="1"/>
        <v>101500</v>
      </c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>
      <c r="A16" s="17" t="s">
        <v>47</v>
      </c>
      <c r="B16" s="19">
        <f t="shared" ref="B16:E16" si="5">SUM(B5,B15)</f>
        <v>85250</v>
      </c>
      <c r="C16" s="19">
        <f t="shared" si="5"/>
        <v>18750</v>
      </c>
      <c r="D16" s="19">
        <f t="shared" si="5"/>
        <v>18750</v>
      </c>
      <c r="E16" s="19">
        <f t="shared" si="5"/>
        <v>18750</v>
      </c>
      <c r="F16" s="19">
        <f t="shared" si="1"/>
        <v>141500</v>
      </c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>
      <c r="A17" s="2"/>
      <c r="B17" s="6"/>
      <c r="C17" s="6"/>
      <c r="D17" s="6"/>
      <c r="E17" s="6"/>
      <c r="F17" s="6"/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>
      <c r="A18" s="44" t="s">
        <v>82</v>
      </c>
      <c r="B18" s="11"/>
      <c r="C18" s="12"/>
      <c r="D18" s="12"/>
      <c r="E18" s="12"/>
      <c r="F18" s="49"/>
      <c r="G18" s="5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>
      <c r="A19" s="17" t="s">
        <v>35</v>
      </c>
      <c r="B19" s="18"/>
      <c r="C19" s="18"/>
      <c r="D19" s="18"/>
      <c r="E19" s="18"/>
      <c r="F19" s="45">
        <f t="shared" ref="F19:F32" si="6">SUM(B19:E19)</f>
        <v>0</v>
      </c>
      <c r="G19" s="4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>
      <c r="A20" s="20" t="s">
        <v>36</v>
      </c>
      <c r="B20" s="22">
        <f>B19*'Справочник'!$B$4</f>
        <v>0</v>
      </c>
      <c r="C20" s="22">
        <f>C19*'Справочник'!$B$4</f>
        <v>0</v>
      </c>
      <c r="D20" s="22">
        <f>D19*'Справочник'!$B$4</f>
        <v>0</v>
      </c>
      <c r="E20" s="22">
        <f>E19*'Справочник'!$B$4</f>
        <v>0</v>
      </c>
      <c r="F20" s="21">
        <f t="shared" si="6"/>
        <v>0</v>
      </c>
      <c r="G20" s="4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75" customHeight="1">
      <c r="A21" s="20" t="s">
        <v>37</v>
      </c>
      <c r="B21" s="22">
        <f>'Справочник'!$B$2/4</f>
        <v>10000</v>
      </c>
      <c r="C21" s="22">
        <f>'Справочник'!$B$2/4</f>
        <v>10000</v>
      </c>
      <c r="D21" s="22">
        <f>'Справочник'!$B$2/4</f>
        <v>10000</v>
      </c>
      <c r="E21" s="22">
        <f>'Справочник'!$B$2/4</f>
        <v>10000</v>
      </c>
      <c r="F21" s="22">
        <f t="shared" si="6"/>
        <v>40000</v>
      </c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15.75" customHeight="1">
      <c r="A22" s="20" t="s">
        <v>38</v>
      </c>
      <c r="B22" s="22">
        <f>'Справочник'!$B$3/4</f>
        <v>1250</v>
      </c>
      <c r="C22" s="22">
        <f>'Справочник'!$B$3/4</f>
        <v>1250</v>
      </c>
      <c r="D22" s="22">
        <f>'Справочник'!$B$3/4</f>
        <v>1250</v>
      </c>
      <c r="E22" s="22">
        <f>'Справочник'!$B$3/4</f>
        <v>1250</v>
      </c>
      <c r="F22" s="22">
        <f t="shared" si="6"/>
        <v>5000</v>
      </c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15.75" customHeight="1">
      <c r="A23" s="23" t="s">
        <v>39</v>
      </c>
      <c r="B23" s="24">
        <f>(SUM('Лист качества'!C8:H8))*'Справочник'!$B$6</f>
        <v>0</v>
      </c>
      <c r="C23" s="25">
        <f>(SUM('Лист качества'!I8:O8))*'Справочник'!$B$6</f>
        <v>0</v>
      </c>
      <c r="D23" s="25">
        <f>(SUM('Лист качества'!P8:V8))*'Справочник'!$B$6</f>
        <v>0</v>
      </c>
      <c r="E23" s="25">
        <f>(SUM('Лист качества'!W8:Y8))*'Справочник'!$B$6</f>
        <v>0</v>
      </c>
      <c r="F23" s="24">
        <f t="shared" si="6"/>
        <v>0</v>
      </c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15.75" customHeight="1">
      <c r="A24" s="23" t="s">
        <v>40</v>
      </c>
      <c r="B24" s="24">
        <f>(SUM('Лист качества'!C9:H9))*'Справочник'!$B$7</f>
        <v>0</v>
      </c>
      <c r="C24" s="25">
        <f>(SUM('Лист качества'!I9:O9))*'Справочник'!$B$7</f>
        <v>0</v>
      </c>
      <c r="D24" s="25">
        <f>(SUM('Лист качества'!P9:V9))*'Справочник'!$B$7</f>
        <v>0</v>
      </c>
      <c r="E24" s="25">
        <f>(SUM('Лист качества'!W9:Y9))*'Справочник'!$B$7</f>
        <v>0</v>
      </c>
      <c r="F24" s="24">
        <f t="shared" si="6"/>
        <v>0</v>
      </c>
      <c r="G24" s="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15.75" customHeight="1">
      <c r="A25" s="23" t="s">
        <v>80</v>
      </c>
      <c r="B25" s="24">
        <f>(SUM('Лист качества'!C10:H10))*'Справочник'!$B$8</f>
        <v>0</v>
      </c>
      <c r="C25" s="25">
        <f>(SUM('Лист качества'!I10:O10))*'Справочник'!$B$8</f>
        <v>0</v>
      </c>
      <c r="D25" s="25">
        <f>(SUM('Лист качества'!P10:V10))*'Справочник'!$B$8</f>
        <v>0</v>
      </c>
      <c r="E25" s="25">
        <f>(SUM('Лист качества'!W10:Y10))*'Справочник'!$B$8</f>
        <v>0</v>
      </c>
      <c r="F25" s="24">
        <f t="shared" si="6"/>
        <v>0</v>
      </c>
      <c r="G25" s="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15.75" customHeight="1">
      <c r="A26" s="23" t="s">
        <v>42</v>
      </c>
      <c r="B26" s="24">
        <f>(SUM('Лист качества'!C11:H11))*'Справочник'!$B$9</f>
        <v>0</v>
      </c>
      <c r="C26" s="25">
        <f>(SUM('Лист качества'!I11:O11))*'Справочник'!$B$9</f>
        <v>0</v>
      </c>
      <c r="D26" s="25">
        <f>(SUM('Лист качества'!P11:V11))*'Справочник'!$B$9</f>
        <v>0</v>
      </c>
      <c r="E26" s="25">
        <f>(SUM('Лист качества'!W11:Y11))*'Справочник'!$B$9</f>
        <v>0</v>
      </c>
      <c r="F26" s="24">
        <f t="shared" si="6"/>
        <v>0</v>
      </c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ht="15.75" customHeight="1">
      <c r="A27" s="23" t="s">
        <v>43</v>
      </c>
      <c r="B27" s="24">
        <f>(SUM('Лист качества'!C12:H12))*'Справочник'!$B$10</f>
        <v>0</v>
      </c>
      <c r="C27" s="25">
        <f>(SUM('Лист качества'!I12:O12))*'Справочник'!$B$10</f>
        <v>0</v>
      </c>
      <c r="D27" s="25">
        <f>(SUM('Лист качества'!P12:V12))*'Справочник'!$B$10</f>
        <v>0</v>
      </c>
      <c r="E27" s="25">
        <f>(SUM('Лист качества'!W12:Y12))*'Справочник'!$B$10</f>
        <v>0</v>
      </c>
      <c r="F27" s="24">
        <f t="shared" si="6"/>
        <v>0</v>
      </c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ht="15.75" customHeight="1">
      <c r="A28" s="48" t="s">
        <v>44</v>
      </c>
      <c r="B28" s="28">
        <f t="shared" ref="B28:E28" si="7">SUM(B23:B27)</f>
        <v>0</v>
      </c>
      <c r="C28" s="28">
        <f t="shared" si="7"/>
        <v>0</v>
      </c>
      <c r="D28" s="28">
        <f t="shared" si="7"/>
        <v>0</v>
      </c>
      <c r="E28" s="28">
        <f t="shared" si="7"/>
        <v>0</v>
      </c>
      <c r="F28" s="28">
        <f t="shared" si="6"/>
        <v>0</v>
      </c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ht="15.75" customHeight="1">
      <c r="A29" s="32" t="s">
        <v>45</v>
      </c>
      <c r="B29" s="22">
        <f t="shared" ref="B29:E29" si="8">MAX(B22-B28,0)</f>
        <v>1250</v>
      </c>
      <c r="C29" s="22">
        <f t="shared" si="8"/>
        <v>1250</v>
      </c>
      <c r="D29" s="22">
        <f t="shared" si="8"/>
        <v>1250</v>
      </c>
      <c r="E29" s="22">
        <f t="shared" si="8"/>
        <v>1250</v>
      </c>
      <c r="F29" s="22">
        <f t="shared" si="6"/>
        <v>5000</v>
      </c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ht="15.75" customHeight="1">
      <c r="A30" s="20" t="s">
        <v>46</v>
      </c>
      <c r="B30" s="22">
        <f>(B12+B44+B61)/('Справочник'!$C$2-'Справочник'!$D$2)</f>
        <v>333.3333333</v>
      </c>
      <c r="C30" s="22">
        <f>(C12+C44+C61)/('Справочник'!$C$2-'Справочник'!$D$2)</f>
        <v>0</v>
      </c>
      <c r="D30" s="22">
        <f>(D12+D44+D61)/('Справочник'!$C$2-'Справочник'!$D$2)</f>
        <v>0</v>
      </c>
      <c r="E30" s="22">
        <f>(E12+E44+E61)/('Справочник'!$C$2-'Справочник'!$D$2)</f>
        <v>0</v>
      </c>
      <c r="F30" s="22">
        <f t="shared" si="6"/>
        <v>333.3333333</v>
      </c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ht="15.75" customHeight="1">
      <c r="A31" s="20" t="s">
        <v>81</v>
      </c>
      <c r="B31" s="22">
        <f t="shared" ref="B31:E31" si="9">MAX(SUM(B20,B22,B30)-B28,0)</f>
        <v>1583.333333</v>
      </c>
      <c r="C31" s="22">
        <f t="shared" si="9"/>
        <v>1250</v>
      </c>
      <c r="D31" s="22">
        <f t="shared" si="9"/>
        <v>1250</v>
      </c>
      <c r="E31" s="22">
        <f t="shared" si="9"/>
        <v>1250</v>
      </c>
      <c r="F31" s="22">
        <f t="shared" si="6"/>
        <v>5333.333333</v>
      </c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ht="15.75" customHeight="1">
      <c r="A32" s="17" t="s">
        <v>47</v>
      </c>
      <c r="B32" s="19">
        <f t="shared" ref="B32:E32" si="10">SUM(B21,B31)</f>
        <v>11583.33333</v>
      </c>
      <c r="C32" s="19">
        <f t="shared" si="10"/>
        <v>11250</v>
      </c>
      <c r="D32" s="19">
        <f t="shared" si="10"/>
        <v>11250</v>
      </c>
      <c r="E32" s="19">
        <f t="shared" si="10"/>
        <v>11250</v>
      </c>
      <c r="F32" s="19">
        <f t="shared" si="6"/>
        <v>45333.33333</v>
      </c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ht="15.75" customHeight="1">
      <c r="A33" s="51"/>
      <c r="B33" s="11"/>
      <c r="C33" s="12"/>
      <c r="D33" s="12"/>
      <c r="E33" s="12"/>
      <c r="F33" s="1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ht="15.75" customHeight="1">
      <c r="A34" s="44" t="s">
        <v>50</v>
      </c>
      <c r="B34" s="11"/>
      <c r="C34" s="12"/>
      <c r="D34" s="12"/>
      <c r="E34" s="12"/>
      <c r="F34" s="1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15.75" customHeight="1">
      <c r="A35" s="17" t="s">
        <v>35</v>
      </c>
      <c r="B35" s="18"/>
      <c r="C35" s="18"/>
      <c r="D35" s="18"/>
      <c r="E35" s="18"/>
      <c r="F35" s="45">
        <f t="shared" ref="F35:F48" si="11">SUM(B35:E35)</f>
        <v>0</v>
      </c>
      <c r="G35" s="46"/>
      <c r="H35" s="5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15.75" customHeight="1">
      <c r="A36" s="20" t="s">
        <v>36</v>
      </c>
      <c r="B36" s="22">
        <f>B35*'Справочник'!$B$4</f>
        <v>0</v>
      </c>
      <c r="C36" s="22">
        <f>C35*'Справочник'!$B$4</f>
        <v>0</v>
      </c>
      <c r="D36" s="22">
        <f>D35*'Справочник'!$B$4</f>
        <v>0</v>
      </c>
      <c r="E36" s="22">
        <f>E35*'Справочник'!$B$4</f>
        <v>0</v>
      </c>
      <c r="F36" s="21">
        <f t="shared" si="11"/>
        <v>0</v>
      </c>
      <c r="G36" s="46"/>
      <c r="H36" s="5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15.75" customHeight="1">
      <c r="A37" s="20" t="s">
        <v>37</v>
      </c>
      <c r="B37" s="22">
        <f>'Справочник'!$B$2/4</f>
        <v>10000</v>
      </c>
      <c r="C37" s="22">
        <f>'Справочник'!$B$2/4</f>
        <v>10000</v>
      </c>
      <c r="D37" s="22">
        <f>'Справочник'!$B$2/4</f>
        <v>10000</v>
      </c>
      <c r="E37" s="22">
        <f>'Справочник'!$B$2/4</f>
        <v>10000</v>
      </c>
      <c r="F37" s="21">
        <f t="shared" si="11"/>
        <v>40000</v>
      </c>
      <c r="G37" s="53"/>
      <c r="H37" s="5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15.75" customHeight="1">
      <c r="A38" s="20" t="s">
        <v>38</v>
      </c>
      <c r="B38" s="22">
        <f>'Справочник'!$B$3/4</f>
        <v>1250</v>
      </c>
      <c r="C38" s="22">
        <f>'Справочник'!$B$3/4</f>
        <v>1250</v>
      </c>
      <c r="D38" s="22">
        <f>'Справочник'!$B$3/4</f>
        <v>1250</v>
      </c>
      <c r="E38" s="22">
        <f>'Справочник'!$B$3/4</f>
        <v>1250</v>
      </c>
      <c r="F38" s="22">
        <f t="shared" si="11"/>
        <v>5000</v>
      </c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5.75" customHeight="1">
      <c r="A39" s="23" t="s">
        <v>39</v>
      </c>
      <c r="B39" s="24">
        <f>(SUM('Лист качества'!C13:H13))*'Справочник'!$B$6</f>
        <v>0</v>
      </c>
      <c r="C39" s="25">
        <f>(SUM('Лист качества'!I13:O13))*'Справочник'!$B$6</f>
        <v>0</v>
      </c>
      <c r="D39" s="25">
        <f>(SUM('Лист качества'!P13:V13))*'Справочник'!$B$6</f>
        <v>0</v>
      </c>
      <c r="E39" s="25">
        <f>(SUM('Лист качества'!W13:Y13))*'Справочник'!$B$6</f>
        <v>0</v>
      </c>
      <c r="F39" s="24">
        <f t="shared" si="11"/>
        <v>0</v>
      </c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>
      <c r="A40" s="23" t="s">
        <v>40</v>
      </c>
      <c r="B40" s="24">
        <f>(SUM('Лист качества'!C14:H14))*'Справочник'!$B$7</f>
        <v>0</v>
      </c>
      <c r="C40" s="25">
        <f>(SUM('Лист качества'!I14:O14))*'Справочник'!$B$7</f>
        <v>0</v>
      </c>
      <c r="D40" s="25">
        <f>(SUM('Лист качества'!P14:V14))*'Справочник'!$B$7</f>
        <v>0</v>
      </c>
      <c r="E40" s="25">
        <f>(SUM('Лист качества'!W14:Y14))*'Справочник'!$B$7</f>
        <v>0</v>
      </c>
      <c r="F40" s="24">
        <f t="shared" si="11"/>
        <v>0</v>
      </c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75" customHeight="1">
      <c r="A41" s="23" t="s">
        <v>80</v>
      </c>
      <c r="B41" s="24">
        <f>(SUM('Лист качества'!C15:H15))*'Справочник'!$B$8</f>
        <v>0</v>
      </c>
      <c r="C41" s="25">
        <f>(SUM('Лист качества'!I15:O15))*'Справочник'!$B$8</f>
        <v>0</v>
      </c>
      <c r="D41" s="25">
        <f>(SUM('Лист качества'!P15:V15))*'Справочник'!$B$8</f>
        <v>0</v>
      </c>
      <c r="E41" s="25">
        <f>(SUM('Лист качества'!W15:Y15))*'Справочник'!$B$8</f>
        <v>0</v>
      </c>
      <c r="F41" s="24">
        <f t="shared" si="11"/>
        <v>0</v>
      </c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5.75" customHeight="1">
      <c r="A42" s="23" t="s">
        <v>42</v>
      </c>
      <c r="B42" s="24">
        <f>(SUM('Лист качества'!C16:H16))*'Справочник'!$B$9</f>
        <v>0</v>
      </c>
      <c r="C42" s="25">
        <f>(SUM('Лист качества'!I16:O16))*'Справочник'!$B$9</f>
        <v>0</v>
      </c>
      <c r="D42" s="25">
        <f>(SUM('Лист качества'!P16:V16))*'Справочник'!$B$9</f>
        <v>0</v>
      </c>
      <c r="E42" s="25">
        <f>(SUM('Лист качества'!W16:Y16))*'Справочник'!$B$9</f>
        <v>0</v>
      </c>
      <c r="F42" s="24">
        <f t="shared" si="11"/>
        <v>0</v>
      </c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5.75" customHeight="1">
      <c r="A43" s="23" t="s">
        <v>43</v>
      </c>
      <c r="B43" s="24">
        <f>(SUM('Лист качества'!C17:H17))*'Справочник'!$B$10</f>
        <v>0</v>
      </c>
      <c r="C43" s="25">
        <f>(SUM('Лист качества'!I17:O17))*'Справочник'!$B$10</f>
        <v>0</v>
      </c>
      <c r="D43" s="25">
        <f>(SUM('Лист качества'!P17:V17))*'Справочник'!$B$10</f>
        <v>0</v>
      </c>
      <c r="E43" s="25">
        <f>(SUM('Лист качества'!W17:Y17))*'Справочник'!$B$10</f>
        <v>0</v>
      </c>
      <c r="F43" s="24">
        <f t="shared" si="11"/>
        <v>0</v>
      </c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5.75" customHeight="1">
      <c r="A44" s="48" t="s">
        <v>44</v>
      </c>
      <c r="B44" s="28">
        <f t="shared" ref="B44:E44" si="12">SUM(B39:B43)</f>
        <v>0</v>
      </c>
      <c r="C44" s="28">
        <f t="shared" si="12"/>
        <v>0</v>
      </c>
      <c r="D44" s="28">
        <f t="shared" si="12"/>
        <v>0</v>
      </c>
      <c r="E44" s="28">
        <f t="shared" si="12"/>
        <v>0</v>
      </c>
      <c r="F44" s="28">
        <f t="shared" si="11"/>
        <v>0</v>
      </c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5.75" customHeight="1">
      <c r="A45" s="32" t="s">
        <v>45</v>
      </c>
      <c r="B45" s="22">
        <f t="shared" ref="B45:E45" si="13">MAX(B38-B44,0)</f>
        <v>1250</v>
      </c>
      <c r="C45" s="22">
        <f t="shared" si="13"/>
        <v>1250</v>
      </c>
      <c r="D45" s="22">
        <f t="shared" si="13"/>
        <v>1250</v>
      </c>
      <c r="E45" s="22">
        <f t="shared" si="13"/>
        <v>1250</v>
      </c>
      <c r="F45" s="22">
        <f t="shared" si="11"/>
        <v>5000</v>
      </c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5.75" customHeight="1">
      <c r="A46" s="20" t="s">
        <v>46</v>
      </c>
      <c r="B46" s="22">
        <f>(B12+B28+B61)/('Справочник'!$C$2-'Справочник'!$D$2)</f>
        <v>333.3333333</v>
      </c>
      <c r="C46" s="22">
        <f>(C12+C28+C61)/('Справочник'!$C$2-'Справочник'!$D$2)</f>
        <v>0</v>
      </c>
      <c r="D46" s="22">
        <f>(D12+D28+D61)/('Справочник'!$C$2-'Справочник'!$D$2)</f>
        <v>0</v>
      </c>
      <c r="E46" s="22">
        <f>(E12+E28+E61)/('Справочник'!$C$2-'Справочник'!$D$2)</f>
        <v>0</v>
      </c>
      <c r="F46" s="22">
        <f t="shared" si="11"/>
        <v>333.3333333</v>
      </c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5.75" customHeight="1">
      <c r="A47" s="20" t="s">
        <v>81</v>
      </c>
      <c r="B47" s="22">
        <f t="shared" ref="B47:E47" si="14">MAX(SUM(B36,B38,B46)-B44,0)</f>
        <v>1583.333333</v>
      </c>
      <c r="C47" s="22">
        <f t="shared" si="14"/>
        <v>1250</v>
      </c>
      <c r="D47" s="22">
        <f t="shared" si="14"/>
        <v>1250</v>
      </c>
      <c r="E47" s="22">
        <f t="shared" si="14"/>
        <v>1250</v>
      </c>
      <c r="F47" s="22">
        <f t="shared" si="11"/>
        <v>5333.333333</v>
      </c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5.75" customHeight="1">
      <c r="A48" s="17" t="s">
        <v>47</v>
      </c>
      <c r="B48" s="19">
        <f t="shared" ref="B48:E48" si="15">SUM(B37,B47)</f>
        <v>11583.33333</v>
      </c>
      <c r="C48" s="19">
        <f t="shared" si="15"/>
        <v>11250</v>
      </c>
      <c r="D48" s="19">
        <f t="shared" si="15"/>
        <v>11250</v>
      </c>
      <c r="E48" s="19">
        <f t="shared" si="15"/>
        <v>11250</v>
      </c>
      <c r="F48" s="19">
        <f t="shared" si="11"/>
        <v>45333.33333</v>
      </c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5.75" customHeight="1">
      <c r="A49" s="2"/>
      <c r="B49" s="6"/>
      <c r="C49" s="6"/>
      <c r="D49" s="6"/>
      <c r="E49" s="6"/>
      <c r="F49" s="6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5.75" customHeight="1">
      <c r="A50" s="54" t="s">
        <v>53</v>
      </c>
      <c r="B50" s="11"/>
      <c r="C50" s="12"/>
      <c r="D50" s="12"/>
      <c r="E50" s="12"/>
      <c r="F50" s="49"/>
      <c r="G50" s="46"/>
      <c r="H50" s="5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5.75" customHeight="1">
      <c r="A51" s="34" t="s">
        <v>33</v>
      </c>
      <c r="B51" s="55">
        <v>1000000.0</v>
      </c>
      <c r="C51" s="55"/>
      <c r="D51" s="55"/>
      <c r="E51" s="55"/>
      <c r="F51" s="56">
        <f>B51</f>
        <v>1000000</v>
      </c>
      <c r="G51" s="46"/>
      <c r="H51" s="5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5.75" customHeight="1">
      <c r="A52" s="17" t="s">
        <v>35</v>
      </c>
      <c r="B52" s="18"/>
      <c r="C52" s="18"/>
      <c r="D52" s="18"/>
      <c r="E52" s="18"/>
      <c r="F52" s="19">
        <f t="shared" ref="F52:F65" si="16">SUM(B52:E52)</f>
        <v>0</v>
      </c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5.75" customHeight="1">
      <c r="A53" s="20" t="s">
        <v>36</v>
      </c>
      <c r="B53" s="22">
        <f>B52*'Справочник'!$B$4</f>
        <v>0</v>
      </c>
      <c r="C53" s="22">
        <f>C52*'Справочник'!$B$4</f>
        <v>0</v>
      </c>
      <c r="D53" s="22">
        <f>D52*'Справочник'!$B$4</f>
        <v>0</v>
      </c>
      <c r="E53" s="22">
        <f>E52*'Справочник'!$B$4</f>
        <v>0</v>
      </c>
      <c r="F53" s="22">
        <f t="shared" si="16"/>
        <v>0</v>
      </c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5.75" customHeight="1">
      <c r="A54" s="20" t="s">
        <v>37</v>
      </c>
      <c r="B54" s="22">
        <f>'Справочник'!$B$2/4</f>
        <v>10000</v>
      </c>
      <c r="C54" s="22">
        <f>'Справочник'!$B$2/4</f>
        <v>10000</v>
      </c>
      <c r="D54" s="22">
        <f>'Справочник'!$B$2/4</f>
        <v>10000</v>
      </c>
      <c r="E54" s="22">
        <f>'Справочник'!$B$2/4</f>
        <v>10000</v>
      </c>
      <c r="F54" s="22">
        <f t="shared" si="16"/>
        <v>40000</v>
      </c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5.75" customHeight="1">
      <c r="A55" s="20" t="s">
        <v>38</v>
      </c>
      <c r="B55" s="22">
        <f>'Справочник'!$B$3/4</f>
        <v>1250</v>
      </c>
      <c r="C55" s="22">
        <f>'Справочник'!$B$3/4</f>
        <v>1250</v>
      </c>
      <c r="D55" s="22">
        <f>'Справочник'!$B$3/4</f>
        <v>1250</v>
      </c>
      <c r="E55" s="22">
        <f>'Справочник'!$B$3/4</f>
        <v>1250</v>
      </c>
      <c r="F55" s="22">
        <f t="shared" si="16"/>
        <v>5000</v>
      </c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5.75" customHeight="1">
      <c r="A56" s="23" t="s">
        <v>39</v>
      </c>
      <c r="B56" s="24">
        <f>(SUM('Лист качества'!C18:H18))*'Справочник'!$B$6</f>
        <v>0</v>
      </c>
      <c r="C56" s="25">
        <f>(SUM('Лист качества'!I18:O18))*'Справочник'!$B$6</f>
        <v>0</v>
      </c>
      <c r="D56" s="25">
        <f>(SUM('Лист качества'!P18:V18))*'Справочник'!$B$6</f>
        <v>0</v>
      </c>
      <c r="E56" s="25">
        <f>(SUM('Лист качества'!W18:Y18))*'Справочник'!$B$6</f>
        <v>0</v>
      </c>
      <c r="F56" s="24">
        <f t="shared" si="16"/>
        <v>0</v>
      </c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5.75" customHeight="1">
      <c r="A57" s="23" t="s">
        <v>40</v>
      </c>
      <c r="B57" s="24">
        <f>(SUM('Лист качества'!C19:H19))*'Справочник'!$B$7</f>
        <v>0</v>
      </c>
      <c r="C57" s="25">
        <f>(SUM('Лист качества'!I19:O19))*'Справочник'!$B$7</f>
        <v>0</v>
      </c>
      <c r="D57" s="25">
        <f>(SUM('Лист качества'!P19:V19))*'Справочник'!$B$7</f>
        <v>0</v>
      </c>
      <c r="E57" s="25">
        <f>(SUM('Лист качества'!W19:Y19))*'Справочник'!$B$7</f>
        <v>0</v>
      </c>
      <c r="F57" s="24">
        <f t="shared" si="16"/>
        <v>0</v>
      </c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A58" s="23" t="s">
        <v>80</v>
      </c>
      <c r="B58" s="24">
        <f>(SUM('Лист качества'!C20:H20))*'Справочник'!$B$8</f>
        <v>0</v>
      </c>
      <c r="C58" s="25">
        <f>(SUM('Лист качества'!I20:O20))*'Справочник'!$B$8</f>
        <v>0</v>
      </c>
      <c r="D58" s="25">
        <f>(SUM('Лист качества'!P20:V20))*'Справочник'!$B$8</f>
        <v>0</v>
      </c>
      <c r="E58" s="25">
        <f>(SUM('Лист качества'!W20:Y20))*'Справочник'!$B$8</f>
        <v>0</v>
      </c>
      <c r="F58" s="24">
        <f t="shared" si="16"/>
        <v>0</v>
      </c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5.75" customHeight="1">
      <c r="A59" s="23" t="s">
        <v>42</v>
      </c>
      <c r="B59" s="24">
        <f>(SUM('Лист качества'!C21:H21))*'Справочник'!$B$9</f>
        <v>0</v>
      </c>
      <c r="C59" s="25">
        <f>(SUM('Лист качества'!I21:O21))*'Справочник'!$B$9</f>
        <v>0</v>
      </c>
      <c r="D59" s="25">
        <f>(SUM('Лист качества'!P21:V21))*'Справочник'!$B$9</f>
        <v>0</v>
      </c>
      <c r="E59" s="25">
        <f>(SUM('Лист качества'!W21:Y21))*'Справочник'!$B$9</f>
        <v>0</v>
      </c>
      <c r="F59" s="24">
        <f t="shared" si="16"/>
        <v>0</v>
      </c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5.75" customHeight="1">
      <c r="A60" s="23" t="s">
        <v>43</v>
      </c>
      <c r="B60" s="24">
        <f>(SUM('Лист качества'!C22:H22))*'Справочник'!$B$10</f>
        <v>0</v>
      </c>
      <c r="C60" s="25">
        <f>(SUM('Лист качества'!I22:O22))*'Справочник'!$B$10</f>
        <v>0</v>
      </c>
      <c r="D60" s="25">
        <f>(SUM('Лист качества'!P22:V22))*'Справочник'!$B$10</f>
        <v>0</v>
      </c>
      <c r="E60" s="25">
        <f>(SUM('Лист качества'!W22:Y22))*'Справочник'!$B$10</f>
        <v>0</v>
      </c>
      <c r="F60" s="24">
        <f t="shared" si="16"/>
        <v>0</v>
      </c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5.75" customHeight="1">
      <c r="A61" s="48" t="s">
        <v>44</v>
      </c>
      <c r="B61" s="28">
        <f t="shared" ref="B61:E61" si="17">SUM(B56:B60)</f>
        <v>0</v>
      </c>
      <c r="C61" s="28">
        <f t="shared" si="17"/>
        <v>0</v>
      </c>
      <c r="D61" s="28">
        <f t="shared" si="17"/>
        <v>0</v>
      </c>
      <c r="E61" s="28">
        <f t="shared" si="17"/>
        <v>0</v>
      </c>
      <c r="F61" s="28">
        <f t="shared" si="16"/>
        <v>0</v>
      </c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5.75" customHeight="1">
      <c r="A62" s="32" t="s">
        <v>45</v>
      </c>
      <c r="B62" s="22">
        <f t="shared" ref="B62:E62" si="18">MAX(B55-B61,0)</f>
        <v>1250</v>
      </c>
      <c r="C62" s="22">
        <f t="shared" si="18"/>
        <v>1250</v>
      </c>
      <c r="D62" s="22">
        <f t="shared" si="18"/>
        <v>1250</v>
      </c>
      <c r="E62" s="22">
        <f t="shared" si="18"/>
        <v>1250</v>
      </c>
      <c r="F62" s="22">
        <f t="shared" si="16"/>
        <v>5000</v>
      </c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5.75" customHeight="1">
      <c r="A63" s="20" t="s">
        <v>46</v>
      </c>
      <c r="B63" s="22">
        <f>(B12+B28+B44)/('Справочник'!$C$2-'Справочник'!$D$2)</f>
        <v>333.3333333</v>
      </c>
      <c r="C63" s="22">
        <f>(C12+C28+C44)/('Справочник'!$C$2-'Справочник'!$D$2)</f>
        <v>0</v>
      </c>
      <c r="D63" s="22">
        <f>(D12+D28+D44)/('Справочник'!$C$2-'Справочник'!$D$2)</f>
        <v>0</v>
      </c>
      <c r="E63" s="22">
        <f>(E12+E28+E44)/('Справочник'!$C$2-'Справочник'!$D$2)</f>
        <v>0</v>
      </c>
      <c r="F63" s="22">
        <f t="shared" si="16"/>
        <v>333.3333333</v>
      </c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5.75" customHeight="1">
      <c r="A64" s="20" t="s">
        <v>81</v>
      </c>
      <c r="B64" s="22">
        <f t="shared" ref="B64:E64" si="19">MAX(SUM(B53,B55,B63)-B61,0)</f>
        <v>1583.333333</v>
      </c>
      <c r="C64" s="22">
        <f t="shared" si="19"/>
        <v>1250</v>
      </c>
      <c r="D64" s="22">
        <f t="shared" si="19"/>
        <v>1250</v>
      </c>
      <c r="E64" s="22">
        <f t="shared" si="19"/>
        <v>1250</v>
      </c>
      <c r="F64" s="22">
        <f t="shared" si="16"/>
        <v>5333.333333</v>
      </c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5.75" customHeight="1">
      <c r="A65" s="17" t="s">
        <v>47</v>
      </c>
      <c r="B65" s="19">
        <f t="shared" ref="B65:E65" si="20">SUM(B54,B64)</f>
        <v>11583.33333</v>
      </c>
      <c r="C65" s="19">
        <f t="shared" si="20"/>
        <v>11250</v>
      </c>
      <c r="D65" s="19">
        <f t="shared" si="20"/>
        <v>11250</v>
      </c>
      <c r="E65" s="19">
        <f t="shared" si="20"/>
        <v>11250</v>
      </c>
      <c r="F65" s="19">
        <f t="shared" si="16"/>
        <v>45333.33333</v>
      </c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5.75" customHeight="1">
      <c r="A66" s="2"/>
      <c r="B66" s="6"/>
      <c r="C66" s="6"/>
      <c r="D66" s="6"/>
      <c r="E66" s="6"/>
      <c r="F66" s="6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5.75" customHeight="1">
      <c r="A67" s="2"/>
      <c r="B67" s="6"/>
      <c r="C67" s="6"/>
      <c r="D67" s="6"/>
      <c r="E67" s="6"/>
      <c r="F67" s="6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9DAF8"/>
    <outlinePr summaryBelow="0" summaryRight="0"/>
  </sheetPr>
  <sheetViews>
    <sheetView workbookViewId="0"/>
  </sheetViews>
  <sheetFormatPr customHeight="1" defaultColWidth="14.43" defaultRowHeight="15.0"/>
  <cols>
    <col customWidth="1" min="1" max="1" width="63.57"/>
    <col customWidth="1" min="2" max="2" width="24.57"/>
  </cols>
  <sheetData>
    <row r="1" ht="15.75" customHeight="1">
      <c r="A1" s="57" t="s">
        <v>19</v>
      </c>
      <c r="B1" s="58" t="s">
        <v>83</v>
      </c>
      <c r="C1" s="59" t="s">
        <v>84</v>
      </c>
      <c r="D1" s="60" t="s">
        <v>85</v>
      </c>
    </row>
    <row r="2" ht="15.75" customHeight="1">
      <c r="A2" s="61" t="s">
        <v>37</v>
      </c>
      <c r="B2" s="59">
        <v>40000.0</v>
      </c>
      <c r="C2" s="62">
        <v>4.0</v>
      </c>
      <c r="D2" s="60">
        <v>1.0</v>
      </c>
    </row>
    <row r="3" ht="15.75" customHeight="1">
      <c r="A3" s="29" t="s">
        <v>86</v>
      </c>
      <c r="B3" s="59">
        <v>5000.0</v>
      </c>
      <c r="C3" s="58"/>
    </row>
    <row r="4" ht="15.75" customHeight="1">
      <c r="A4" s="63" t="s">
        <v>87</v>
      </c>
      <c r="B4" s="64">
        <v>0.075</v>
      </c>
      <c r="C4" s="58"/>
      <c r="G4" s="65"/>
    </row>
    <row r="5" ht="15.75" customHeight="1">
      <c r="A5" s="66" t="s">
        <v>88</v>
      </c>
      <c r="B5" s="66" t="s">
        <v>89</v>
      </c>
      <c r="C5" s="58"/>
    </row>
    <row r="6" ht="15.75" customHeight="1">
      <c r="A6" s="26" t="s">
        <v>39</v>
      </c>
      <c r="B6" s="59">
        <v>500.0</v>
      </c>
      <c r="C6" s="58"/>
    </row>
    <row r="7" ht="15.75" customHeight="1">
      <c r="A7" s="26" t="s">
        <v>40</v>
      </c>
      <c r="B7" s="59">
        <v>1500.0</v>
      </c>
      <c r="C7" s="58"/>
    </row>
    <row r="8" ht="15.75" customHeight="1">
      <c r="A8" s="26" t="s">
        <v>90</v>
      </c>
      <c r="B8" s="59">
        <v>500.0</v>
      </c>
      <c r="C8" s="58"/>
    </row>
    <row r="9" ht="15.75" customHeight="1">
      <c r="A9" s="26" t="s">
        <v>42</v>
      </c>
      <c r="B9" s="59">
        <v>500.0</v>
      </c>
      <c r="C9" s="58"/>
    </row>
    <row r="10" ht="15.75" customHeight="1">
      <c r="A10" s="26" t="s">
        <v>43</v>
      </c>
      <c r="B10" s="59">
        <v>500.0</v>
      </c>
      <c r="C10" s="58"/>
    </row>
    <row r="11" ht="15.75" customHeight="1">
      <c r="A11" s="58"/>
      <c r="B11" s="58"/>
      <c r="C11" s="58"/>
    </row>
    <row r="12" ht="15.75" customHeight="1">
      <c r="A12" s="58"/>
      <c r="B12" s="58"/>
      <c r="C12" s="58"/>
    </row>
    <row r="13" ht="15.75" customHeight="1">
      <c r="A13" s="58"/>
      <c r="B13" s="58"/>
      <c r="C13" s="58"/>
    </row>
    <row r="14" ht="15.75" customHeight="1">
      <c r="A14" s="58"/>
      <c r="B14" s="58"/>
      <c r="C14" s="58"/>
    </row>
    <row r="15" ht="15.75" customHeight="1">
      <c r="A15" s="58"/>
      <c r="B15" s="58"/>
      <c r="C15" s="58"/>
    </row>
    <row r="16" ht="15.75" customHeight="1">
      <c r="A16" s="58"/>
      <c r="B16" s="58"/>
      <c r="C16" s="58"/>
    </row>
    <row r="17" ht="15.75" customHeight="1">
      <c r="A17" s="58"/>
      <c r="B17" s="58"/>
      <c r="C17" s="58"/>
    </row>
    <row r="18" ht="15.75" customHeight="1">
      <c r="A18" s="58"/>
      <c r="B18" s="58"/>
      <c r="C18" s="58"/>
    </row>
    <row r="19" ht="15.75" customHeight="1">
      <c r="A19" s="58"/>
      <c r="B19" s="58"/>
      <c r="C19" s="58"/>
    </row>
    <row r="20" ht="15.75" customHeight="1">
      <c r="A20" s="58"/>
      <c r="B20" s="58"/>
      <c r="C20" s="58"/>
    </row>
    <row r="21" ht="15.75" customHeight="1">
      <c r="B21" s="2"/>
    </row>
    <row r="22" ht="15.75" customHeight="1">
      <c r="B22" s="2"/>
    </row>
    <row r="23" ht="15.75" customHeight="1">
      <c r="B23" s="2"/>
    </row>
    <row r="24" ht="15.75" customHeight="1">
      <c r="B24" s="2"/>
    </row>
    <row r="25" ht="15.75" customHeight="1">
      <c r="B25" s="2"/>
    </row>
    <row r="26" ht="15.75" customHeight="1">
      <c r="B26" s="2"/>
    </row>
    <row r="27" ht="15.75" customHeight="1">
      <c r="B27" s="2"/>
    </row>
    <row r="28" ht="15.75" customHeight="1">
      <c r="B28" s="2"/>
    </row>
    <row r="29" ht="15.75" customHeight="1">
      <c r="B29" s="2"/>
    </row>
    <row r="30" ht="15.75" customHeight="1">
      <c r="B30" s="2"/>
    </row>
    <row r="31" ht="15.75" customHeight="1">
      <c r="B31" s="2"/>
    </row>
    <row r="32" ht="15.75" customHeight="1">
      <c r="B32" s="2"/>
    </row>
    <row r="33" ht="15.75" customHeight="1">
      <c r="B33" s="2"/>
    </row>
    <row r="34" ht="15.75" customHeight="1">
      <c r="B34" s="2"/>
    </row>
    <row r="35" ht="15.75" customHeight="1">
      <c r="B35" s="2"/>
    </row>
    <row r="36" ht="15.75" customHeight="1">
      <c r="B36" s="2"/>
    </row>
    <row r="37" ht="15.75" customHeight="1">
      <c r="B37" s="2"/>
    </row>
    <row r="38" ht="15.75" customHeight="1">
      <c r="B38" s="2"/>
    </row>
    <row r="39" ht="15.75" customHeight="1">
      <c r="B39" s="2"/>
    </row>
    <row r="40" ht="15.75" customHeight="1">
      <c r="B40" s="2"/>
    </row>
    <row r="41" ht="15.75" customHeight="1">
      <c r="B41" s="2"/>
    </row>
    <row r="42" ht="15.75" customHeight="1">
      <c r="B42" s="2"/>
    </row>
    <row r="43" ht="15.75" customHeight="1">
      <c r="B43" s="2"/>
    </row>
    <row r="44" ht="15.75" customHeight="1">
      <c r="B44" s="2"/>
    </row>
    <row r="45" ht="15.75" customHeight="1">
      <c r="B45" s="2"/>
    </row>
    <row r="46" ht="15.75" customHeight="1">
      <c r="B46" s="2"/>
    </row>
    <row r="47" ht="15.75" customHeight="1">
      <c r="B47" s="2"/>
    </row>
    <row r="48" ht="15.75" customHeight="1">
      <c r="B48" s="2"/>
    </row>
    <row r="49" ht="15.75" customHeight="1">
      <c r="B49" s="2"/>
    </row>
    <row r="50" ht="15.75" customHeight="1">
      <c r="B50" s="2"/>
    </row>
    <row r="51" ht="15.75" customHeight="1">
      <c r="B51" s="2"/>
    </row>
    <row r="52" ht="15.75" customHeight="1">
      <c r="B52" s="2"/>
    </row>
    <row r="53" ht="15.75" customHeight="1">
      <c r="B53" s="2"/>
    </row>
    <row r="54" ht="15.75" customHeight="1">
      <c r="B54" s="2"/>
    </row>
    <row r="55" ht="15.75" customHeight="1">
      <c r="B55" s="2"/>
    </row>
    <row r="56" ht="15.75" customHeight="1">
      <c r="B56" s="2"/>
    </row>
    <row r="57" ht="15.75" customHeight="1">
      <c r="B57" s="2"/>
    </row>
    <row r="58" ht="15.75" customHeight="1">
      <c r="B58" s="2"/>
    </row>
    <row r="59" ht="15.75" customHeight="1">
      <c r="B59" s="2"/>
    </row>
    <row r="60" ht="15.75" customHeight="1">
      <c r="B60" s="2"/>
    </row>
    <row r="61" ht="15.75" customHeight="1">
      <c r="B61" s="2"/>
    </row>
    <row r="62" ht="15.75" customHeight="1">
      <c r="B62" s="2"/>
    </row>
    <row r="63" ht="15.75" customHeight="1">
      <c r="B63" s="2"/>
    </row>
    <row r="64" ht="15.75" customHeight="1">
      <c r="B64" s="2"/>
    </row>
    <row r="65" ht="15.75" customHeight="1">
      <c r="B65" s="2"/>
    </row>
    <row r="66" ht="15.75" customHeight="1">
      <c r="B66" s="2"/>
    </row>
    <row r="67" ht="15.75" customHeight="1">
      <c r="B67" s="2"/>
    </row>
    <row r="68" ht="15.75" customHeight="1">
      <c r="B68" s="2"/>
    </row>
    <row r="69" ht="15.75" customHeight="1">
      <c r="B69" s="2"/>
    </row>
    <row r="70" ht="15.75" customHeight="1">
      <c r="B70" s="2"/>
    </row>
    <row r="71" ht="15.75" customHeight="1">
      <c r="B71" s="2"/>
    </row>
    <row r="72" ht="15.75" customHeight="1">
      <c r="B72" s="2"/>
    </row>
    <row r="73" ht="15.75" customHeight="1">
      <c r="B73" s="2"/>
    </row>
    <row r="74" ht="15.75" customHeight="1">
      <c r="B74" s="2"/>
    </row>
    <row r="75" ht="15.75" customHeight="1">
      <c r="B75" s="2"/>
    </row>
    <row r="76" ht="15.75" customHeight="1">
      <c r="B76" s="2"/>
    </row>
    <row r="77" ht="15.75" customHeight="1">
      <c r="B77" s="2"/>
    </row>
    <row r="78" ht="15.75" customHeight="1">
      <c r="B78" s="2"/>
    </row>
    <row r="79" ht="15.75" customHeight="1">
      <c r="B79" s="2"/>
    </row>
    <row r="80" ht="15.75" customHeight="1">
      <c r="B80" s="2"/>
    </row>
    <row r="81" ht="15.75" customHeight="1">
      <c r="B81" s="2"/>
    </row>
    <row r="82" ht="15.75" customHeight="1">
      <c r="B82" s="2"/>
    </row>
    <row r="83" ht="15.75" customHeight="1">
      <c r="B83" s="2"/>
    </row>
    <row r="84" ht="15.75" customHeight="1">
      <c r="B84" s="2"/>
    </row>
    <row r="85" ht="15.75" customHeight="1">
      <c r="B85" s="2"/>
    </row>
    <row r="86" ht="15.75" customHeight="1">
      <c r="B86" s="2"/>
    </row>
    <row r="87" ht="15.75" customHeight="1">
      <c r="B87" s="2"/>
    </row>
    <row r="88" ht="15.75" customHeight="1">
      <c r="B88" s="2"/>
    </row>
    <row r="89" ht="15.75" customHeight="1">
      <c r="B89" s="2"/>
    </row>
    <row r="90" ht="15.75" customHeight="1">
      <c r="B90" s="2"/>
    </row>
    <row r="91" ht="15.75" customHeight="1">
      <c r="B91" s="2"/>
    </row>
    <row r="92" ht="15.75" customHeight="1">
      <c r="B92" s="2"/>
    </row>
    <row r="93" ht="15.75" customHeight="1">
      <c r="B93" s="2"/>
    </row>
    <row r="94" ht="15.75" customHeight="1">
      <c r="B94" s="2"/>
    </row>
    <row r="95" ht="15.75" customHeight="1">
      <c r="B95" s="2"/>
    </row>
    <row r="96" ht="15.75" customHeight="1">
      <c r="B96" s="2"/>
    </row>
    <row r="97" ht="15.75" customHeight="1">
      <c r="B97" s="2"/>
    </row>
    <row r="98" ht="15.75" customHeight="1">
      <c r="B98" s="2"/>
    </row>
    <row r="99" ht="15.75" customHeight="1">
      <c r="B99" s="2"/>
    </row>
    <row r="100" ht="15.75" customHeight="1">
      <c r="B100" s="2"/>
    </row>
    <row r="101" ht="15.75" customHeight="1">
      <c r="B101" s="2"/>
    </row>
    <row r="102" ht="15.75" customHeight="1">
      <c r="B102" s="2"/>
    </row>
    <row r="103" ht="15.75" customHeight="1">
      <c r="B103" s="2"/>
    </row>
    <row r="104" ht="15.75" customHeight="1">
      <c r="B104" s="2"/>
    </row>
    <row r="105" ht="15.75" customHeight="1">
      <c r="B105" s="2"/>
    </row>
    <row r="106" ht="15.75" customHeight="1">
      <c r="B106" s="2"/>
    </row>
    <row r="107" ht="15.75" customHeight="1">
      <c r="B107" s="2"/>
    </row>
    <row r="108" ht="15.75" customHeight="1">
      <c r="B108" s="2"/>
    </row>
    <row r="109" ht="15.75" customHeight="1">
      <c r="B109" s="2"/>
    </row>
    <row r="110" ht="15.75" customHeight="1">
      <c r="B110" s="2"/>
    </row>
    <row r="111" ht="15.75" customHeight="1">
      <c r="B111" s="2"/>
    </row>
    <row r="112" ht="15.75" customHeight="1">
      <c r="B112" s="2"/>
    </row>
    <row r="113" ht="15.75" customHeight="1">
      <c r="B113" s="2"/>
    </row>
    <row r="114" ht="15.75" customHeight="1">
      <c r="B114" s="2"/>
    </row>
    <row r="115" ht="15.75" customHeight="1">
      <c r="B115" s="2"/>
    </row>
    <row r="116" ht="15.75" customHeight="1">
      <c r="B116" s="2"/>
    </row>
    <row r="117" ht="15.75" customHeight="1">
      <c r="B117" s="2"/>
    </row>
    <row r="118" ht="15.75" customHeight="1">
      <c r="B118" s="2"/>
    </row>
    <row r="119" ht="15.75" customHeight="1">
      <c r="B119" s="2"/>
    </row>
    <row r="120" ht="15.75" customHeight="1">
      <c r="B120" s="2"/>
    </row>
    <row r="121" ht="15.75" customHeight="1">
      <c r="B121" s="2"/>
    </row>
    <row r="122" ht="15.75" customHeight="1">
      <c r="B122" s="2"/>
    </row>
    <row r="123" ht="15.75" customHeight="1">
      <c r="B123" s="2"/>
    </row>
    <row r="124" ht="15.75" customHeight="1">
      <c r="B124" s="2"/>
    </row>
    <row r="125" ht="15.75" customHeight="1">
      <c r="B125" s="2"/>
    </row>
    <row r="126" ht="15.75" customHeight="1">
      <c r="B126" s="2"/>
    </row>
    <row r="127" ht="15.75" customHeight="1">
      <c r="B127" s="2"/>
    </row>
    <row r="128" ht="15.75" customHeight="1">
      <c r="B128" s="2"/>
    </row>
    <row r="129" ht="15.75" customHeight="1">
      <c r="B129" s="2"/>
    </row>
    <row r="130" ht="15.75" customHeight="1">
      <c r="B130" s="2"/>
    </row>
    <row r="131" ht="15.75" customHeight="1">
      <c r="B131" s="2"/>
    </row>
    <row r="132" ht="15.75" customHeight="1">
      <c r="B132" s="2"/>
    </row>
    <row r="133" ht="15.75" customHeight="1">
      <c r="B133" s="2"/>
    </row>
    <row r="134" ht="15.75" customHeight="1">
      <c r="B134" s="2"/>
    </row>
    <row r="135" ht="15.75" customHeight="1">
      <c r="B135" s="2"/>
    </row>
    <row r="136" ht="15.75" customHeight="1">
      <c r="B136" s="2"/>
    </row>
    <row r="137" ht="15.75" customHeight="1">
      <c r="B137" s="2"/>
    </row>
    <row r="138" ht="15.75" customHeight="1">
      <c r="B138" s="2"/>
    </row>
    <row r="139" ht="15.75" customHeight="1">
      <c r="B139" s="2"/>
    </row>
    <row r="140" ht="15.75" customHeight="1">
      <c r="B140" s="2"/>
    </row>
    <row r="141" ht="15.75" customHeight="1">
      <c r="B141" s="2"/>
    </row>
    <row r="142" ht="15.75" customHeight="1">
      <c r="B142" s="2"/>
    </row>
    <row r="143" ht="15.75" customHeight="1">
      <c r="B143" s="2"/>
    </row>
    <row r="144" ht="15.75" customHeight="1">
      <c r="B144" s="2"/>
    </row>
    <row r="145" ht="15.75" customHeight="1">
      <c r="B145" s="2"/>
    </row>
    <row r="146" ht="15.75" customHeight="1">
      <c r="B146" s="2"/>
    </row>
    <row r="147" ht="15.75" customHeight="1">
      <c r="B147" s="2"/>
    </row>
    <row r="148" ht="15.75" customHeight="1">
      <c r="B148" s="2"/>
    </row>
    <row r="149" ht="15.75" customHeight="1">
      <c r="B149" s="2"/>
    </row>
    <row r="150" ht="15.75" customHeight="1">
      <c r="B150" s="2"/>
    </row>
    <row r="151" ht="15.75" customHeight="1">
      <c r="B151" s="2"/>
    </row>
    <row r="152" ht="15.75" customHeight="1">
      <c r="B152" s="2"/>
    </row>
    <row r="153" ht="15.75" customHeight="1">
      <c r="B153" s="2"/>
    </row>
    <row r="154" ht="15.75" customHeight="1">
      <c r="B154" s="2"/>
    </row>
    <row r="155" ht="15.75" customHeight="1">
      <c r="B155" s="2"/>
    </row>
    <row r="156" ht="15.75" customHeight="1">
      <c r="B156" s="2"/>
    </row>
    <row r="157" ht="15.75" customHeight="1">
      <c r="B157" s="2"/>
    </row>
    <row r="158" ht="15.75" customHeight="1">
      <c r="B158" s="2"/>
    </row>
    <row r="159" ht="15.75" customHeight="1">
      <c r="B159" s="2"/>
    </row>
    <row r="160" ht="15.75" customHeight="1">
      <c r="B160" s="2"/>
    </row>
    <row r="161" ht="15.75" customHeight="1">
      <c r="B161" s="2"/>
    </row>
    <row r="162" ht="15.75" customHeight="1">
      <c r="B162" s="2"/>
    </row>
    <row r="163" ht="15.75" customHeight="1">
      <c r="B163" s="2"/>
    </row>
    <row r="164" ht="15.75" customHeight="1">
      <c r="B164" s="2"/>
    </row>
    <row r="165" ht="15.75" customHeight="1">
      <c r="B165" s="2"/>
    </row>
    <row r="166" ht="15.75" customHeight="1">
      <c r="B166" s="2"/>
    </row>
    <row r="167" ht="15.75" customHeight="1">
      <c r="B167" s="2"/>
    </row>
    <row r="168" ht="15.75" customHeight="1">
      <c r="B168" s="2"/>
    </row>
    <row r="169" ht="15.75" customHeight="1">
      <c r="B169" s="2"/>
    </row>
    <row r="170" ht="15.75" customHeight="1">
      <c r="B170" s="2"/>
    </row>
    <row r="171" ht="15.75" customHeight="1">
      <c r="B171" s="2"/>
    </row>
    <row r="172" ht="15.75" customHeight="1">
      <c r="B172" s="2"/>
    </row>
    <row r="173" ht="15.75" customHeight="1">
      <c r="B173" s="2"/>
    </row>
    <row r="174" ht="15.75" customHeight="1">
      <c r="B174" s="2"/>
    </row>
    <row r="175" ht="15.75" customHeight="1">
      <c r="B175" s="2"/>
    </row>
    <row r="176" ht="15.75" customHeight="1">
      <c r="B176" s="2"/>
    </row>
    <row r="177" ht="15.75" customHeight="1">
      <c r="B177" s="2"/>
    </row>
    <row r="178" ht="15.75" customHeight="1">
      <c r="B178" s="2"/>
    </row>
    <row r="179" ht="15.75" customHeight="1">
      <c r="B179" s="2"/>
    </row>
    <row r="180" ht="15.75" customHeight="1">
      <c r="B180" s="2"/>
    </row>
    <row r="181" ht="15.75" customHeight="1">
      <c r="B181" s="2"/>
    </row>
    <row r="182" ht="15.75" customHeight="1">
      <c r="B182" s="2"/>
    </row>
    <row r="183" ht="15.75" customHeight="1">
      <c r="B183" s="2"/>
    </row>
    <row r="184" ht="15.75" customHeight="1">
      <c r="B184" s="2"/>
    </row>
    <row r="185" ht="15.75" customHeight="1">
      <c r="B185" s="2"/>
    </row>
    <row r="186" ht="15.75" customHeight="1">
      <c r="B186" s="2"/>
    </row>
    <row r="187" ht="15.75" customHeight="1">
      <c r="B187" s="2"/>
    </row>
    <row r="188" ht="15.75" customHeight="1">
      <c r="B188" s="2"/>
    </row>
    <row r="189" ht="15.75" customHeight="1">
      <c r="B189" s="2"/>
    </row>
    <row r="190" ht="15.75" customHeight="1">
      <c r="B190" s="2"/>
    </row>
    <row r="191" ht="15.75" customHeight="1">
      <c r="B191" s="2"/>
    </row>
    <row r="192" ht="15.75" customHeight="1">
      <c r="B192" s="2"/>
    </row>
    <row r="193" ht="15.75" customHeight="1">
      <c r="B193" s="2"/>
    </row>
    <row r="194" ht="15.75" customHeight="1">
      <c r="B194" s="2"/>
    </row>
    <row r="195" ht="15.75" customHeight="1">
      <c r="B195" s="2"/>
    </row>
    <row r="196" ht="15.75" customHeight="1">
      <c r="B196" s="2"/>
    </row>
    <row r="197" ht="15.75" customHeight="1">
      <c r="B197" s="2"/>
    </row>
    <row r="198" ht="15.75" customHeight="1">
      <c r="B198" s="2"/>
    </row>
    <row r="199" ht="15.75" customHeight="1">
      <c r="B199" s="2"/>
    </row>
    <row r="200" ht="15.75" customHeight="1">
      <c r="B200" s="2"/>
    </row>
    <row r="201" ht="15.75" customHeight="1">
      <c r="B201" s="2"/>
    </row>
    <row r="202" ht="15.75" customHeight="1">
      <c r="B202" s="2"/>
    </row>
    <row r="203" ht="15.75" customHeight="1">
      <c r="B203" s="2"/>
    </row>
    <row r="204" ht="15.75" customHeight="1">
      <c r="B204" s="2"/>
    </row>
    <row r="205" ht="15.75" customHeight="1">
      <c r="B205" s="2"/>
    </row>
    <row r="206" ht="15.75" customHeight="1">
      <c r="B206" s="2"/>
    </row>
    <row r="207" ht="15.75" customHeight="1">
      <c r="B207" s="2"/>
    </row>
    <row r="208" ht="15.75" customHeight="1">
      <c r="B208" s="2"/>
    </row>
    <row r="209" ht="15.75" customHeight="1">
      <c r="B209" s="2"/>
    </row>
    <row r="210" ht="15.75" customHeight="1">
      <c r="B210" s="2"/>
    </row>
    <row r="211" ht="15.75" customHeight="1">
      <c r="B211" s="2"/>
    </row>
    <row r="212" ht="15.75" customHeight="1">
      <c r="B212" s="2"/>
    </row>
    <row r="213" ht="15.75" customHeight="1">
      <c r="B213" s="2"/>
    </row>
    <row r="214" ht="15.75" customHeight="1">
      <c r="B214" s="2"/>
    </row>
    <row r="215" ht="15.75" customHeight="1">
      <c r="B215" s="2"/>
    </row>
    <row r="216" ht="15.75" customHeight="1">
      <c r="B216" s="2"/>
    </row>
    <row r="217" ht="15.75" customHeight="1">
      <c r="B217" s="2"/>
    </row>
    <row r="218" ht="15.75" customHeight="1">
      <c r="B218" s="2"/>
    </row>
    <row r="219" ht="15.75" customHeight="1">
      <c r="B219" s="2"/>
    </row>
    <row r="220" ht="15.75" customHeight="1">
      <c r="B220" s="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2" max="2" width="48.43"/>
    <col customWidth="1" min="3" max="25" width="10.57"/>
    <col customWidth="1" min="26" max="45" width="8.71"/>
  </cols>
  <sheetData>
    <row r="1" ht="15.75" customHeight="1">
      <c r="A1" s="67" t="s">
        <v>91</v>
      </c>
      <c r="C1" s="68" t="s">
        <v>92</v>
      </c>
      <c r="D1" s="68" t="s">
        <v>93</v>
      </c>
      <c r="E1" s="68" t="s">
        <v>94</v>
      </c>
      <c r="F1" s="68" t="s">
        <v>95</v>
      </c>
      <c r="G1" s="68" t="s">
        <v>96</v>
      </c>
      <c r="H1" s="68" t="s">
        <v>97</v>
      </c>
      <c r="I1" s="69" t="s">
        <v>98</v>
      </c>
      <c r="J1" s="69" t="s">
        <v>92</v>
      </c>
      <c r="K1" s="69" t="s">
        <v>93</v>
      </c>
      <c r="L1" s="69" t="s">
        <v>94</v>
      </c>
      <c r="M1" s="69" t="s">
        <v>95</v>
      </c>
      <c r="N1" s="69" t="s">
        <v>96</v>
      </c>
      <c r="O1" s="69" t="s">
        <v>97</v>
      </c>
      <c r="P1" s="70" t="s">
        <v>98</v>
      </c>
      <c r="Q1" s="70" t="s">
        <v>92</v>
      </c>
      <c r="R1" s="70" t="s">
        <v>93</v>
      </c>
      <c r="S1" s="70" t="s">
        <v>94</v>
      </c>
      <c r="T1" s="70" t="s">
        <v>95</v>
      </c>
      <c r="U1" s="70" t="s">
        <v>96</v>
      </c>
      <c r="V1" s="70" t="s">
        <v>97</v>
      </c>
      <c r="W1" s="71" t="s">
        <v>98</v>
      </c>
      <c r="X1" s="71" t="s">
        <v>92</v>
      </c>
      <c r="Y1" s="71" t="s">
        <v>93</v>
      </c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ht="15.75" customHeight="1">
      <c r="A2" s="72" t="s">
        <v>99</v>
      </c>
      <c r="B2" s="73" t="s">
        <v>100</v>
      </c>
      <c r="C2" s="74">
        <v>45300.0</v>
      </c>
      <c r="D2" s="74">
        <v>45301.0</v>
      </c>
      <c r="E2" s="74">
        <v>45302.0</v>
      </c>
      <c r="F2" s="74">
        <v>45303.0</v>
      </c>
      <c r="G2" s="74">
        <v>45304.0</v>
      </c>
      <c r="H2" s="74">
        <v>45305.0</v>
      </c>
      <c r="I2" s="75">
        <v>45306.0</v>
      </c>
      <c r="J2" s="75">
        <v>45307.0</v>
      </c>
      <c r="K2" s="75">
        <v>45308.0</v>
      </c>
      <c r="L2" s="75">
        <v>45309.0</v>
      </c>
      <c r="M2" s="75">
        <v>45310.0</v>
      </c>
      <c r="N2" s="75">
        <v>45311.0</v>
      </c>
      <c r="O2" s="75">
        <v>45312.0</v>
      </c>
      <c r="P2" s="76">
        <v>45313.0</v>
      </c>
      <c r="Q2" s="76">
        <v>45314.0</v>
      </c>
      <c r="R2" s="76">
        <v>45315.0</v>
      </c>
      <c r="S2" s="76">
        <v>45316.0</v>
      </c>
      <c r="T2" s="76">
        <v>45317.0</v>
      </c>
      <c r="U2" s="76">
        <v>45318.0</v>
      </c>
      <c r="V2" s="76">
        <v>45319.0</v>
      </c>
      <c r="W2" s="77">
        <v>45320.0</v>
      </c>
      <c r="X2" s="77">
        <v>45321.0</v>
      </c>
      <c r="Y2" s="77">
        <v>45322.0</v>
      </c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ht="15.75" customHeight="1">
      <c r="A3" s="79" t="s">
        <v>79</v>
      </c>
      <c r="B3" s="80" t="s">
        <v>39</v>
      </c>
      <c r="C3" s="81">
        <v>2.0</v>
      </c>
      <c r="D3" s="82"/>
      <c r="E3" s="82"/>
      <c r="F3" s="82"/>
      <c r="G3" s="82"/>
      <c r="H3" s="82"/>
      <c r="I3" s="83"/>
      <c r="J3" s="83"/>
      <c r="K3" s="83"/>
      <c r="L3" s="83"/>
      <c r="M3" s="83"/>
      <c r="N3" s="83"/>
      <c r="O3" s="83"/>
      <c r="P3" s="84"/>
      <c r="Q3" s="84"/>
      <c r="R3" s="84"/>
      <c r="S3" s="84"/>
      <c r="T3" s="84"/>
      <c r="U3" s="84"/>
      <c r="V3" s="84"/>
      <c r="W3" s="85"/>
      <c r="X3" s="85"/>
      <c r="Y3" s="86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ht="15.75" customHeight="1">
      <c r="A4" s="87"/>
      <c r="B4" s="80" t="s">
        <v>40</v>
      </c>
      <c r="C4" s="88"/>
      <c r="D4" s="89"/>
      <c r="E4" s="89"/>
      <c r="F4" s="89"/>
      <c r="G4" s="89"/>
      <c r="H4" s="89"/>
      <c r="I4" s="90"/>
      <c r="J4" s="90"/>
      <c r="K4" s="90"/>
      <c r="L4" s="90"/>
      <c r="M4" s="90"/>
      <c r="N4" s="90"/>
      <c r="O4" s="90"/>
      <c r="P4" s="91"/>
      <c r="Q4" s="91"/>
      <c r="R4" s="91"/>
      <c r="S4" s="91"/>
      <c r="T4" s="91"/>
      <c r="U4" s="91"/>
      <c r="V4" s="91"/>
      <c r="W4" s="92"/>
      <c r="X4" s="92"/>
      <c r="Y4" s="93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ht="15.75" customHeight="1">
      <c r="A5" s="87"/>
      <c r="B5" s="80" t="s">
        <v>80</v>
      </c>
      <c r="C5" s="88"/>
      <c r="D5" s="89"/>
      <c r="E5" s="89"/>
      <c r="F5" s="89"/>
      <c r="G5" s="89"/>
      <c r="H5" s="89"/>
      <c r="I5" s="90"/>
      <c r="J5" s="90"/>
      <c r="K5" s="90"/>
      <c r="L5" s="90"/>
      <c r="M5" s="90"/>
      <c r="N5" s="90"/>
      <c r="O5" s="90"/>
      <c r="P5" s="91"/>
      <c r="Q5" s="91"/>
      <c r="R5" s="91"/>
      <c r="S5" s="91"/>
      <c r="T5" s="91"/>
      <c r="U5" s="91"/>
      <c r="V5" s="91"/>
      <c r="W5" s="92"/>
      <c r="X5" s="92"/>
      <c r="Y5" s="93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ht="15.75" customHeight="1">
      <c r="A6" s="87"/>
      <c r="B6" s="80" t="s">
        <v>42</v>
      </c>
      <c r="C6" s="88"/>
      <c r="D6" s="89"/>
      <c r="E6" s="89"/>
      <c r="F6" s="89"/>
      <c r="G6" s="89"/>
      <c r="H6" s="89"/>
      <c r="I6" s="90"/>
      <c r="J6" s="90"/>
      <c r="K6" s="90"/>
      <c r="L6" s="90"/>
      <c r="M6" s="90"/>
      <c r="N6" s="90"/>
      <c r="O6" s="90"/>
      <c r="P6" s="91"/>
      <c r="Q6" s="91"/>
      <c r="R6" s="91"/>
      <c r="S6" s="91"/>
      <c r="T6" s="91"/>
      <c r="U6" s="91"/>
      <c r="V6" s="91"/>
      <c r="W6" s="92"/>
      <c r="X6" s="92"/>
      <c r="Y6" s="93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ht="15.75" customHeight="1">
      <c r="A7" s="94"/>
      <c r="B7" s="95" t="s">
        <v>43</v>
      </c>
      <c r="C7" s="96"/>
      <c r="D7" s="97"/>
      <c r="E7" s="97"/>
      <c r="F7" s="97"/>
      <c r="G7" s="97"/>
      <c r="H7" s="97"/>
      <c r="I7" s="98"/>
      <c r="J7" s="98"/>
      <c r="K7" s="98"/>
      <c r="L7" s="98"/>
      <c r="M7" s="98"/>
      <c r="N7" s="98"/>
      <c r="O7" s="98"/>
      <c r="P7" s="99"/>
      <c r="Q7" s="99"/>
      <c r="R7" s="99"/>
      <c r="S7" s="99"/>
      <c r="T7" s="99"/>
      <c r="U7" s="99"/>
      <c r="V7" s="99"/>
      <c r="W7" s="100"/>
      <c r="X7" s="100"/>
      <c r="Y7" s="101"/>
      <c r="Z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ht="15.75" customHeight="1">
      <c r="A8" s="102" t="s">
        <v>82</v>
      </c>
      <c r="B8" s="103" t="s">
        <v>39</v>
      </c>
      <c r="C8" s="81"/>
      <c r="D8" s="82"/>
      <c r="E8" s="82"/>
      <c r="F8" s="82"/>
      <c r="G8" s="82"/>
      <c r="H8" s="82"/>
      <c r="I8" s="83"/>
      <c r="J8" s="83"/>
      <c r="K8" s="83"/>
      <c r="L8" s="83"/>
      <c r="M8" s="83"/>
      <c r="N8" s="83"/>
      <c r="O8" s="83"/>
      <c r="P8" s="84"/>
      <c r="Q8" s="84"/>
      <c r="R8" s="84"/>
      <c r="S8" s="84"/>
      <c r="T8" s="84"/>
      <c r="U8" s="84"/>
      <c r="V8" s="84"/>
      <c r="W8" s="85"/>
      <c r="X8" s="85"/>
      <c r="Y8" s="86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ht="15.75" customHeight="1">
      <c r="A9" s="104"/>
      <c r="B9" s="80" t="s">
        <v>40</v>
      </c>
      <c r="C9" s="88"/>
      <c r="D9" s="89"/>
      <c r="E9" s="89"/>
      <c r="F9" s="89"/>
      <c r="G9" s="89"/>
      <c r="H9" s="89"/>
      <c r="I9" s="90"/>
      <c r="J9" s="90"/>
      <c r="K9" s="90"/>
      <c r="L9" s="90"/>
      <c r="M9" s="90"/>
      <c r="N9" s="90"/>
      <c r="O9" s="90"/>
      <c r="P9" s="91"/>
      <c r="Q9" s="91"/>
      <c r="R9" s="91"/>
      <c r="S9" s="91"/>
      <c r="T9" s="91"/>
      <c r="U9" s="91"/>
      <c r="V9" s="91"/>
      <c r="W9" s="92"/>
      <c r="X9" s="92"/>
      <c r="Y9" s="93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ht="15.75" customHeight="1">
      <c r="A10" s="104"/>
      <c r="B10" s="80" t="s">
        <v>80</v>
      </c>
      <c r="C10" s="88"/>
      <c r="D10" s="89"/>
      <c r="E10" s="89"/>
      <c r="F10" s="89"/>
      <c r="G10" s="89"/>
      <c r="H10" s="89"/>
      <c r="I10" s="90"/>
      <c r="J10" s="90"/>
      <c r="K10" s="90"/>
      <c r="L10" s="90"/>
      <c r="M10" s="90"/>
      <c r="N10" s="90"/>
      <c r="O10" s="90"/>
      <c r="P10" s="91"/>
      <c r="Q10" s="91"/>
      <c r="R10" s="91"/>
      <c r="S10" s="91"/>
      <c r="T10" s="91"/>
      <c r="U10" s="91"/>
      <c r="V10" s="91"/>
      <c r="W10" s="92"/>
      <c r="X10" s="92"/>
      <c r="Y10" s="93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ht="15.75" customHeight="1">
      <c r="A11" s="104"/>
      <c r="B11" s="80" t="s">
        <v>42</v>
      </c>
      <c r="C11" s="88"/>
      <c r="D11" s="89"/>
      <c r="E11" s="89"/>
      <c r="F11" s="89"/>
      <c r="G11" s="89"/>
      <c r="H11" s="89"/>
      <c r="I11" s="90"/>
      <c r="J11" s="90"/>
      <c r="K11" s="90"/>
      <c r="L11" s="90"/>
      <c r="M11" s="90"/>
      <c r="N11" s="90"/>
      <c r="O11" s="90"/>
      <c r="P11" s="91"/>
      <c r="Q11" s="91"/>
      <c r="R11" s="91"/>
      <c r="S11" s="91"/>
      <c r="T11" s="91"/>
      <c r="U11" s="91"/>
      <c r="V11" s="91"/>
      <c r="W11" s="92"/>
      <c r="X11" s="92"/>
      <c r="Y11" s="93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ht="15.75" customHeight="1">
      <c r="A12" s="105"/>
      <c r="B12" s="106" t="s">
        <v>43</v>
      </c>
      <c r="C12" s="96"/>
      <c r="D12" s="97"/>
      <c r="E12" s="97"/>
      <c r="F12" s="97"/>
      <c r="G12" s="97"/>
      <c r="H12" s="97"/>
      <c r="I12" s="98"/>
      <c r="J12" s="98"/>
      <c r="K12" s="98"/>
      <c r="L12" s="98"/>
      <c r="M12" s="98"/>
      <c r="N12" s="98"/>
      <c r="O12" s="98"/>
      <c r="P12" s="99"/>
      <c r="Q12" s="99"/>
      <c r="R12" s="99"/>
      <c r="S12" s="99"/>
      <c r="T12" s="99"/>
      <c r="U12" s="99"/>
      <c r="V12" s="99"/>
      <c r="W12" s="100"/>
      <c r="X12" s="100"/>
      <c r="Y12" s="10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ht="15.75" customHeight="1">
      <c r="A13" s="107" t="s">
        <v>50</v>
      </c>
      <c r="B13" s="103" t="s">
        <v>39</v>
      </c>
      <c r="C13" s="81"/>
      <c r="D13" s="82"/>
      <c r="E13" s="82"/>
      <c r="F13" s="82"/>
      <c r="G13" s="82"/>
      <c r="H13" s="82"/>
      <c r="I13" s="83"/>
      <c r="J13" s="83"/>
      <c r="K13" s="83"/>
      <c r="L13" s="83"/>
      <c r="M13" s="83"/>
      <c r="N13" s="83"/>
      <c r="O13" s="83"/>
      <c r="P13" s="84"/>
      <c r="Q13" s="84"/>
      <c r="R13" s="84"/>
      <c r="S13" s="84"/>
      <c r="T13" s="84"/>
      <c r="U13" s="84"/>
      <c r="V13" s="84"/>
      <c r="W13" s="85"/>
      <c r="X13" s="85"/>
      <c r="Y13" s="86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ht="15.75" customHeight="1">
      <c r="A14" s="104"/>
      <c r="B14" s="80" t="s">
        <v>40</v>
      </c>
      <c r="C14" s="88"/>
      <c r="D14" s="89"/>
      <c r="E14" s="89"/>
      <c r="F14" s="89"/>
      <c r="G14" s="89"/>
      <c r="H14" s="89"/>
      <c r="I14" s="90"/>
      <c r="J14" s="90"/>
      <c r="K14" s="90"/>
      <c r="L14" s="90"/>
      <c r="M14" s="90"/>
      <c r="N14" s="90"/>
      <c r="O14" s="90"/>
      <c r="P14" s="91"/>
      <c r="Q14" s="91"/>
      <c r="R14" s="91"/>
      <c r="S14" s="91"/>
      <c r="T14" s="91"/>
      <c r="U14" s="91"/>
      <c r="V14" s="91"/>
      <c r="W14" s="92"/>
      <c r="X14" s="92"/>
      <c r="Y14" s="93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ht="15.75" customHeight="1">
      <c r="A15" s="104"/>
      <c r="B15" s="80" t="s">
        <v>80</v>
      </c>
      <c r="C15" s="88"/>
      <c r="D15" s="89"/>
      <c r="E15" s="89"/>
      <c r="F15" s="89"/>
      <c r="G15" s="89"/>
      <c r="H15" s="89"/>
      <c r="I15" s="90"/>
      <c r="J15" s="90"/>
      <c r="K15" s="90"/>
      <c r="L15" s="90"/>
      <c r="M15" s="90"/>
      <c r="N15" s="90"/>
      <c r="O15" s="90"/>
      <c r="P15" s="91"/>
      <c r="Q15" s="91"/>
      <c r="R15" s="91"/>
      <c r="S15" s="91"/>
      <c r="T15" s="91"/>
      <c r="U15" s="91"/>
      <c r="V15" s="91"/>
      <c r="W15" s="92"/>
      <c r="X15" s="92"/>
      <c r="Y15" s="93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ht="15.75" customHeight="1">
      <c r="A16" s="104"/>
      <c r="B16" s="80" t="s">
        <v>42</v>
      </c>
      <c r="C16" s="88"/>
      <c r="D16" s="89"/>
      <c r="E16" s="89"/>
      <c r="F16" s="89"/>
      <c r="G16" s="89"/>
      <c r="H16" s="89"/>
      <c r="I16" s="90"/>
      <c r="J16" s="90"/>
      <c r="K16" s="90"/>
      <c r="L16" s="90"/>
      <c r="M16" s="90"/>
      <c r="N16" s="90"/>
      <c r="O16" s="90"/>
      <c r="P16" s="91"/>
      <c r="Q16" s="91"/>
      <c r="R16" s="91"/>
      <c r="S16" s="91"/>
      <c r="T16" s="91"/>
      <c r="U16" s="91"/>
      <c r="V16" s="91"/>
      <c r="W16" s="92"/>
      <c r="X16" s="92"/>
      <c r="Y16" s="93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ht="15.75" customHeight="1">
      <c r="A17" s="105"/>
      <c r="B17" s="106" t="s">
        <v>43</v>
      </c>
      <c r="C17" s="96"/>
      <c r="D17" s="97"/>
      <c r="E17" s="97"/>
      <c r="F17" s="97"/>
      <c r="G17" s="97"/>
      <c r="H17" s="97"/>
      <c r="I17" s="98"/>
      <c r="J17" s="98"/>
      <c r="K17" s="98"/>
      <c r="L17" s="98"/>
      <c r="M17" s="98"/>
      <c r="N17" s="98"/>
      <c r="O17" s="98"/>
      <c r="P17" s="99"/>
      <c r="Q17" s="99"/>
      <c r="R17" s="99"/>
      <c r="S17" s="99"/>
      <c r="T17" s="99"/>
      <c r="U17" s="99"/>
      <c r="V17" s="99"/>
      <c r="W17" s="100"/>
      <c r="X17" s="100"/>
      <c r="Y17" s="10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ht="15.75" customHeight="1">
      <c r="A18" s="108" t="s">
        <v>53</v>
      </c>
      <c r="B18" s="109" t="s">
        <v>39</v>
      </c>
      <c r="C18" s="81"/>
      <c r="D18" s="82"/>
      <c r="E18" s="82"/>
      <c r="F18" s="82"/>
      <c r="G18" s="82"/>
      <c r="H18" s="82"/>
      <c r="I18" s="83"/>
      <c r="J18" s="83"/>
      <c r="K18" s="83"/>
      <c r="L18" s="83"/>
      <c r="M18" s="83"/>
      <c r="N18" s="83"/>
      <c r="O18" s="83"/>
      <c r="P18" s="84"/>
      <c r="Q18" s="84"/>
      <c r="R18" s="84"/>
      <c r="S18" s="84"/>
      <c r="T18" s="84"/>
      <c r="U18" s="84"/>
      <c r="V18" s="84"/>
      <c r="W18" s="85"/>
      <c r="X18" s="85"/>
      <c r="Y18" s="86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ht="15.75" customHeight="1">
      <c r="A19" s="104"/>
      <c r="B19" s="80" t="s">
        <v>40</v>
      </c>
      <c r="C19" s="88"/>
      <c r="D19" s="89"/>
      <c r="E19" s="89"/>
      <c r="F19" s="89"/>
      <c r="G19" s="89"/>
      <c r="H19" s="89"/>
      <c r="I19" s="90"/>
      <c r="J19" s="90"/>
      <c r="K19" s="90"/>
      <c r="L19" s="90"/>
      <c r="M19" s="90"/>
      <c r="N19" s="90"/>
      <c r="O19" s="90"/>
      <c r="P19" s="91"/>
      <c r="Q19" s="91"/>
      <c r="R19" s="91"/>
      <c r="S19" s="91"/>
      <c r="T19" s="91"/>
      <c r="U19" s="91"/>
      <c r="V19" s="91"/>
      <c r="W19" s="92"/>
      <c r="X19" s="92"/>
      <c r="Y19" s="93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ht="15.75" customHeight="1">
      <c r="A20" s="104"/>
      <c r="B20" s="80" t="s">
        <v>80</v>
      </c>
      <c r="C20" s="88"/>
      <c r="D20" s="89"/>
      <c r="E20" s="89"/>
      <c r="F20" s="89"/>
      <c r="G20" s="89"/>
      <c r="H20" s="89"/>
      <c r="I20" s="90"/>
      <c r="J20" s="90"/>
      <c r="K20" s="90"/>
      <c r="L20" s="90"/>
      <c r="M20" s="90"/>
      <c r="N20" s="90"/>
      <c r="O20" s="90"/>
      <c r="P20" s="91"/>
      <c r="Q20" s="91"/>
      <c r="R20" s="91"/>
      <c r="S20" s="91"/>
      <c r="T20" s="91"/>
      <c r="U20" s="91"/>
      <c r="V20" s="91"/>
      <c r="W20" s="92"/>
      <c r="X20" s="92"/>
      <c r="Y20" s="93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ht="15.75" customHeight="1">
      <c r="A21" s="104"/>
      <c r="B21" s="80" t="s">
        <v>42</v>
      </c>
      <c r="C21" s="88"/>
      <c r="D21" s="89"/>
      <c r="E21" s="89"/>
      <c r="F21" s="89"/>
      <c r="G21" s="89"/>
      <c r="H21" s="89"/>
      <c r="I21" s="90"/>
      <c r="J21" s="90"/>
      <c r="K21" s="90"/>
      <c r="L21" s="90"/>
      <c r="M21" s="90"/>
      <c r="N21" s="90"/>
      <c r="O21" s="90"/>
      <c r="P21" s="91"/>
      <c r="Q21" s="91"/>
      <c r="R21" s="91"/>
      <c r="S21" s="91"/>
      <c r="T21" s="91"/>
      <c r="U21" s="91"/>
      <c r="V21" s="91"/>
      <c r="W21" s="92"/>
      <c r="X21" s="92"/>
      <c r="Y21" s="93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ht="15.75" customHeight="1">
      <c r="A22" s="105"/>
      <c r="B22" s="106" t="s">
        <v>43</v>
      </c>
      <c r="C22" s="96"/>
      <c r="D22" s="97"/>
      <c r="E22" s="97"/>
      <c r="F22" s="97"/>
      <c r="G22" s="97"/>
      <c r="H22" s="97"/>
      <c r="I22" s="98"/>
      <c r="J22" s="98"/>
      <c r="K22" s="98"/>
      <c r="L22" s="98"/>
      <c r="M22" s="98"/>
      <c r="N22" s="98"/>
      <c r="O22" s="98"/>
      <c r="P22" s="99"/>
      <c r="Q22" s="99"/>
      <c r="R22" s="99"/>
      <c r="S22" s="99"/>
      <c r="T22" s="99"/>
      <c r="U22" s="99"/>
      <c r="V22" s="99"/>
      <c r="W22" s="100"/>
      <c r="X22" s="100"/>
      <c r="Y22" s="10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ht="15.75" customHeight="1">
      <c r="A23" s="1"/>
      <c r="B23" s="1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ht="15.75" customHeight="1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ht="15.7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ht="15.7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ht="15.7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ht="15.7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B1"/>
    <mergeCell ref="A3:A7"/>
    <mergeCell ref="A8:A12"/>
    <mergeCell ref="A13:A17"/>
    <mergeCell ref="A18:A22"/>
  </mergeCells>
  <drawing r:id="rId2"/>
  <legacyDrawing r:id="rId3"/>
</worksheet>
</file>